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º SEMESTRE 2024/"/>
    </mc:Choice>
  </mc:AlternateContent>
  <xr:revisionPtr revIDLastSave="0" documentId="8_{2CEC56CF-8869-4833-979E-EFA59BB20C31}" xr6:coauthVersionLast="47" xr6:coauthVersionMax="47" xr10:uidLastSave="{00000000-0000-0000-0000-000000000000}"/>
  <bookViews>
    <workbookView xWindow="28680" yWindow="1170" windowWidth="21840" windowHeight="13140" xr2:uid="{8149DED0-EB73-471D-85CB-C22825E0DE63}"/>
  </bookViews>
  <sheets>
    <sheet name="DNB" sheetId="4" r:id="rId1"/>
  </sheets>
  <definedNames>
    <definedName name="_xlnm._FilterDatabase" localSheetId="0" hidden="1">DNB!$A$1:$S$112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1" i="4"/>
  <c r="O42" i="4"/>
  <c r="O43" i="4"/>
  <c r="O45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11" i="4"/>
  <c r="M28" i="4"/>
  <c r="N28" i="4" s="1" a="1"/>
  <c r="N28" i="4" s="1"/>
  <c r="M27" i="4"/>
  <c r="N27" i="4" s="1" a="1"/>
  <c r="N27" i="4" s="1"/>
  <c r="Q2" i="4" a="1"/>
  <c r="Q2" i="4" s="1"/>
  <c r="Q46" i="4" a="1"/>
  <c r="Q46" i="4" s="1"/>
  <c r="N70" i="4" a="1"/>
  <c r="N70" i="4" s="1"/>
  <c r="Q70" i="4" a="1"/>
  <c r="Q70" i="4" s="1"/>
  <c r="Q109" i="4" a="1"/>
  <c r="Q109" i="4" s="1"/>
  <c r="N47" i="4" a="1"/>
  <c r="N47" i="4" s="1"/>
  <c r="Q47" i="4" a="1"/>
  <c r="Q47" i="4" s="1"/>
  <c r="Q3" i="4" a="1"/>
  <c r="Q3" i="4" s="1"/>
  <c r="N61" i="4" a="1"/>
  <c r="N61" i="4" s="1"/>
  <c r="Q61" i="4" a="1"/>
  <c r="Q61" i="4" s="1"/>
  <c r="Q110" i="4" a="1"/>
  <c r="Q110" i="4" s="1"/>
  <c r="N39" i="4" a="1"/>
  <c r="N39" i="4" s="1"/>
  <c r="N5" i="4" a="1"/>
  <c r="N5" i="4" s="1"/>
  <c r="N6" i="4" a="1"/>
  <c r="N6" i="4" s="1"/>
  <c r="N13" i="4" a="1"/>
  <c r="N13" i="4" s="1"/>
  <c r="N106" i="4" a="1"/>
  <c r="N106" i="4" s="1"/>
  <c r="N86" i="4" a="1"/>
  <c r="N86" i="4" s="1"/>
  <c r="N69" i="4" a="1"/>
  <c r="N69" i="4" s="1"/>
  <c r="N45" i="4" a="1"/>
  <c r="N45" i="4" s="1"/>
  <c r="N88" i="4" a="1"/>
  <c r="N88" i="4" s="1"/>
  <c r="N36" i="4" a="1"/>
  <c r="N36" i="4" s="1"/>
  <c r="N100" i="4" a="1"/>
  <c r="N100" i="4" s="1"/>
  <c r="Q13" i="4" a="1"/>
  <c r="Q13" i="4" s="1"/>
  <c r="Q106" i="4" a="1"/>
  <c r="Q106" i="4" s="1"/>
  <c r="Q86" i="4" a="1"/>
  <c r="Q86" i="4" s="1"/>
  <c r="Q69" i="4" a="1"/>
  <c r="Q69" i="4" s="1"/>
  <c r="Q45" i="4" a="1"/>
  <c r="Q45" i="4" s="1"/>
  <c r="Q88" i="4" a="1"/>
  <c r="Q88" i="4" s="1"/>
  <c r="Q36" i="4" a="1"/>
  <c r="Q36" i="4" s="1"/>
  <c r="Q100" i="4" a="1"/>
  <c r="Q100" i="4" s="1"/>
  <c r="N111" i="4" a="1"/>
  <c r="N111" i="4" s="1"/>
  <c r="N68" i="4" a="1"/>
  <c r="N68" i="4" s="1"/>
  <c r="N55" i="4" a="1"/>
  <c r="N55" i="4" s="1"/>
  <c r="N75" i="4" a="1"/>
  <c r="N75" i="4" s="1"/>
  <c r="N54" i="4" a="1"/>
  <c r="N54" i="4" s="1"/>
  <c r="N87" i="4" a="1"/>
  <c r="N87" i="4" s="1"/>
  <c r="N104" i="4" a="1"/>
  <c r="N104" i="4" s="1"/>
  <c r="N78" i="4" a="1"/>
  <c r="N78" i="4" s="1"/>
  <c r="Q111" i="4" a="1"/>
  <c r="Q111" i="4" s="1"/>
  <c r="Q68" i="4" a="1"/>
  <c r="Q68" i="4" s="1"/>
  <c r="Q55" i="4" a="1"/>
  <c r="Q55" i="4" s="1"/>
  <c r="Q75" i="4" a="1"/>
  <c r="Q75" i="4" s="1"/>
  <c r="Q54" i="4" a="1"/>
  <c r="Q54" i="4" s="1"/>
  <c r="Q87" i="4" a="1"/>
  <c r="Q87" i="4" s="1"/>
  <c r="Q26" i="4" a="1"/>
  <c r="Q26" i="4" s="1"/>
  <c r="Q104" i="4" a="1"/>
  <c r="Q104" i="4" s="1"/>
  <c r="Q78" i="4" a="1"/>
  <c r="Q78" i="4" s="1"/>
  <c r="N8" i="4" a="1"/>
  <c r="N8" i="4" s="1"/>
  <c r="N94" i="4" a="1"/>
  <c r="N94" i="4" s="1"/>
  <c r="N30" i="4" a="1"/>
  <c r="N30" i="4" s="1"/>
  <c r="N71" i="4" a="1"/>
  <c r="N71" i="4" s="1"/>
  <c r="N9" i="4" a="1"/>
  <c r="N9" i="4" s="1"/>
  <c r="N59" i="4" a="1"/>
  <c r="N59" i="4" s="1"/>
  <c r="N33" i="4" a="1"/>
  <c r="N33" i="4" s="1"/>
  <c r="N74" i="4" a="1"/>
  <c r="N74" i="4" s="1"/>
  <c r="Q8" i="4" a="1"/>
  <c r="Q8" i="4" s="1"/>
  <c r="Q94" i="4" a="1"/>
  <c r="Q94" i="4" s="1"/>
  <c r="Q30" i="4" a="1"/>
  <c r="Q30" i="4" s="1"/>
  <c r="Q71" i="4" a="1"/>
  <c r="Q71" i="4" s="1"/>
  <c r="Q9" i="4" a="1"/>
  <c r="Q9" i="4" s="1"/>
  <c r="Q59" i="4" a="1"/>
  <c r="Q59" i="4" s="1"/>
  <c r="Q33" i="4" a="1"/>
  <c r="Q33" i="4" s="1"/>
  <c r="Q74" i="4" a="1"/>
  <c r="Q74" i="4" s="1"/>
  <c r="N43" i="4" a="1"/>
  <c r="N43" i="4" s="1"/>
  <c r="N22" i="4" a="1"/>
  <c r="N22" i="4" s="1"/>
  <c r="N7" i="4" a="1"/>
  <c r="N7" i="4" s="1"/>
  <c r="Q43" i="4" a="1"/>
  <c r="Q43" i="4" s="1"/>
  <c r="Q27" i="4" a="1"/>
  <c r="Q27" i="4" s="1"/>
  <c r="Q22" i="4" a="1"/>
  <c r="Q22" i="4" s="1"/>
  <c r="Q7" i="4" a="1"/>
  <c r="Q7" i="4" s="1"/>
  <c r="Q18" i="4" a="1"/>
  <c r="Q18" i="4" s="1"/>
  <c r="N58" i="4" a="1"/>
  <c r="N58" i="4" s="1"/>
  <c r="Q58" i="4" a="1"/>
  <c r="Q58" i="4" s="1"/>
  <c r="Q112" i="4" a="1"/>
  <c r="Q112" i="4" s="1"/>
  <c r="N112" i="4" a="1"/>
  <c r="N112" i="4" s="1"/>
  <c r="Q62" i="4" a="1"/>
  <c r="Q62" i="4" s="1"/>
  <c r="Q52" i="4" a="1"/>
  <c r="Q52" i="4" s="1"/>
  <c r="N52" i="4" a="1"/>
  <c r="N52" i="4" s="1"/>
  <c r="Q14" i="4" a="1"/>
  <c r="Q14" i="4" s="1"/>
  <c r="N14" i="4" a="1"/>
  <c r="N14" i="4" s="1"/>
  <c r="Q80" i="4" a="1"/>
  <c r="Q80" i="4" s="1"/>
  <c r="N80" i="4" a="1"/>
  <c r="N80" i="4" s="1"/>
  <c r="Q24" i="4" a="1"/>
  <c r="Q24" i="4" s="1"/>
  <c r="N24" i="4" a="1"/>
  <c r="N24" i="4" s="1"/>
  <c r="Q51" i="4" a="1"/>
  <c r="Q51" i="4" s="1"/>
  <c r="N51" i="4" a="1"/>
  <c r="N51" i="4" s="1"/>
  <c r="Q79" i="4" a="1"/>
  <c r="Q79" i="4" s="1"/>
  <c r="N79" i="4" a="1"/>
  <c r="N79" i="4" s="1"/>
  <c r="Q95" i="4" a="1"/>
  <c r="Q95" i="4" s="1"/>
  <c r="N95" i="4" a="1"/>
  <c r="N95" i="4" s="1"/>
  <c r="Q102" i="4" a="1"/>
  <c r="Q102" i="4" s="1"/>
  <c r="N102" i="4" a="1"/>
  <c r="N102" i="4" s="1"/>
  <c r="Q44" i="4" a="1"/>
  <c r="Q44" i="4" s="1"/>
  <c r="Q37" i="4" a="1"/>
  <c r="Q37" i="4" s="1"/>
  <c r="N37" i="4" a="1"/>
  <c r="N37" i="4" s="1"/>
  <c r="Q25" i="4" a="1"/>
  <c r="Q25" i="4" s="1"/>
  <c r="N25" i="4" a="1"/>
  <c r="N25" i="4" s="1"/>
  <c r="Q48" i="4" a="1"/>
  <c r="Q48" i="4" s="1"/>
  <c r="N48" i="4" a="1"/>
  <c r="N48" i="4" s="1"/>
  <c r="Q89" i="4" a="1"/>
  <c r="Q89" i="4" s="1"/>
  <c r="N89" i="4" a="1"/>
  <c r="N89" i="4" s="1"/>
  <c r="Q50" i="4" a="1"/>
  <c r="Q50" i="4" s="1"/>
  <c r="N50" i="4" a="1"/>
  <c r="N50" i="4" s="1"/>
  <c r="Q77" i="4" a="1"/>
  <c r="Q77" i="4" s="1"/>
  <c r="N77" i="4" a="1"/>
  <c r="N77" i="4" s="1"/>
  <c r="Q17" i="4" a="1"/>
  <c r="Q17" i="4" s="1"/>
  <c r="Q96" i="4" a="1"/>
  <c r="Q96" i="4" s="1"/>
  <c r="N96" i="4" a="1"/>
  <c r="N96" i="4" s="1"/>
  <c r="Q83" i="4" a="1"/>
  <c r="Q83" i="4" s="1"/>
  <c r="N83" i="4" a="1"/>
  <c r="N83" i="4" s="1"/>
  <c r="Q57" i="4" a="1"/>
  <c r="Q57" i="4" s="1"/>
  <c r="N57" i="4" a="1"/>
  <c r="N57" i="4" s="1"/>
  <c r="Q11" i="4" a="1"/>
  <c r="Q11" i="4" s="1"/>
  <c r="N11" i="4" a="1"/>
  <c r="N11" i="4" s="1"/>
  <c r="Q28" i="4" a="1"/>
  <c r="Q28" i="4" s="1"/>
  <c r="Q66" i="4" a="1"/>
  <c r="Q66" i="4" s="1"/>
  <c r="N66" i="4" a="1"/>
  <c r="N66" i="4" s="1"/>
  <c r="Q72" i="4" a="1"/>
  <c r="Q72" i="4" s="1"/>
  <c r="N72" i="4" a="1"/>
  <c r="N72" i="4" s="1"/>
  <c r="Q4" i="4" a="1"/>
  <c r="Q4" i="4" s="1"/>
  <c r="N4" i="4" a="1"/>
  <c r="N4" i="4" s="1"/>
  <c r="Q31" i="4" a="1"/>
  <c r="Q31" i="4" s="1"/>
  <c r="N31" i="4" a="1"/>
  <c r="N31" i="4" s="1"/>
  <c r="Q38" i="4" a="1"/>
  <c r="Q38" i="4" s="1"/>
  <c r="N38" i="4" a="1"/>
  <c r="N38" i="4" s="1"/>
  <c r="Q41" i="4" a="1"/>
  <c r="Q41" i="4" s="1"/>
  <c r="N41" i="4" a="1"/>
  <c r="N41" i="4" s="1"/>
  <c r="Q91" i="4" a="1"/>
  <c r="Q91" i="4" s="1"/>
  <c r="N91" i="4" a="1"/>
  <c r="N91" i="4" s="1"/>
  <c r="Q53" i="4" a="1"/>
  <c r="Q53" i="4" s="1"/>
  <c r="N53" i="4" a="1"/>
  <c r="N53" i="4" s="1"/>
  <c r="Q64" i="4" a="1"/>
  <c r="Q64" i="4" s="1"/>
  <c r="N64" i="4" a="1"/>
  <c r="N64" i="4" s="1"/>
  <c r="Q49" i="4" a="1"/>
  <c r="Q49" i="4" s="1"/>
  <c r="N49" i="4" a="1"/>
  <c r="N49" i="4" s="1"/>
  <c r="Q63" i="4" a="1"/>
  <c r="Q63" i="4" s="1"/>
  <c r="N63" i="4" a="1"/>
  <c r="N63" i="4" s="1"/>
  <c r="Q15" i="4" a="1"/>
  <c r="Q15" i="4" s="1"/>
  <c r="N15" i="4" a="1"/>
  <c r="N15" i="4" s="1"/>
  <c r="Q6" i="4" a="1"/>
  <c r="Q6" i="4" s="1"/>
  <c r="Q5" i="4" a="1"/>
  <c r="Q5" i="4" s="1"/>
  <c r="Q39" i="4" a="1"/>
  <c r="Q39" i="4" s="1"/>
  <c r="Q85" i="4" a="1"/>
  <c r="Q85" i="4" s="1"/>
  <c r="Q81" i="4" a="1"/>
  <c r="Q81" i="4" s="1"/>
  <c r="N81" i="4" a="1"/>
  <c r="N81" i="4" s="1"/>
  <c r="Q20" i="4" a="1"/>
  <c r="Q20" i="4" s="1"/>
  <c r="Q105" i="4" a="1"/>
  <c r="Q105" i="4" s="1"/>
  <c r="N105" i="4" a="1"/>
  <c r="N105" i="4" s="1"/>
  <c r="Q19" i="4" a="1"/>
  <c r="Q19" i="4" s="1"/>
  <c r="Q103" i="4" a="1"/>
  <c r="Q103" i="4" s="1"/>
  <c r="N103" i="4" a="1"/>
  <c r="N103" i="4" s="1"/>
  <c r="Q16" i="4" a="1"/>
  <c r="Q16" i="4" s="1"/>
  <c r="N16" i="4" a="1"/>
  <c r="N16" i="4" s="1"/>
  <c r="Q56" i="4" a="1"/>
  <c r="Q56" i="4" s="1"/>
  <c r="N56" i="4" a="1"/>
  <c r="N56" i="4" s="1"/>
  <c r="Q107" i="4" a="1"/>
  <c r="Q107" i="4" s="1"/>
  <c r="N107" i="4" a="1"/>
  <c r="N107" i="4" s="1"/>
  <c r="Q97" i="4" a="1"/>
  <c r="Q97" i="4" s="1"/>
  <c r="N97" i="4" a="1"/>
  <c r="N97" i="4" s="1"/>
  <c r="Q108" i="4" a="1"/>
  <c r="Q108" i="4" s="1"/>
  <c r="N108" i="4" a="1"/>
  <c r="N108" i="4" s="1"/>
  <c r="Q90" i="4" a="1"/>
  <c r="Q90" i="4" s="1"/>
  <c r="N90" i="4" a="1"/>
  <c r="N90" i="4" s="1"/>
  <c r="Q99" i="4" a="1"/>
  <c r="Q99" i="4" s="1"/>
  <c r="N99" i="4" a="1"/>
  <c r="N99" i="4" s="1"/>
  <c r="Q60" i="4" a="1"/>
  <c r="Q60" i="4" s="1"/>
  <c r="N60" i="4" a="1"/>
  <c r="N60" i="4" s="1"/>
  <c r="Q98" i="4" a="1"/>
  <c r="Q98" i="4" s="1"/>
  <c r="N98" i="4" a="1"/>
  <c r="N98" i="4" s="1"/>
  <c r="Q21" i="4" a="1"/>
  <c r="Q21" i="4" s="1"/>
  <c r="N21" i="4" a="1"/>
  <c r="N21" i="4" s="1"/>
  <c r="Q93" i="4" a="1"/>
  <c r="Q93" i="4" s="1"/>
  <c r="N93" i="4" a="1"/>
  <c r="N93" i="4" s="1"/>
  <c r="Q42" i="4" a="1"/>
  <c r="Q42" i="4" s="1"/>
  <c r="N42" i="4" a="1"/>
  <c r="N42" i="4" s="1"/>
  <c r="Q92" i="4" a="1"/>
  <c r="Q92" i="4" s="1"/>
  <c r="N92" i="4" a="1"/>
  <c r="N92" i="4" s="1"/>
  <c r="Q67" i="4" a="1"/>
  <c r="Q67" i="4" s="1"/>
  <c r="N67" i="4" a="1"/>
  <c r="N67" i="4" s="1"/>
  <c r="Q40" i="4" a="1"/>
  <c r="Q40" i="4" s="1"/>
  <c r="Q73" i="4" a="1"/>
  <c r="Q73" i="4" s="1"/>
  <c r="N73" i="4" a="1"/>
  <c r="N73" i="4" s="1"/>
  <c r="Q29" i="4" a="1"/>
  <c r="Q29" i="4" s="1"/>
  <c r="N29" i="4" a="1"/>
  <c r="N29" i="4" s="1"/>
  <c r="Q35" i="4" a="1"/>
  <c r="Q35" i="4" s="1"/>
  <c r="N35" i="4" a="1"/>
  <c r="N35" i="4" s="1"/>
  <c r="Q32" i="4" a="1"/>
  <c r="Q32" i="4" s="1"/>
  <c r="N32" i="4" a="1"/>
  <c r="N32" i="4" s="1"/>
  <c r="Q34" i="4" a="1"/>
  <c r="Q34" i="4" s="1"/>
  <c r="N34" i="4" a="1"/>
  <c r="N34" i="4" s="1"/>
  <c r="Q23" i="4" a="1"/>
  <c r="Q23" i="4" s="1"/>
  <c r="N23" i="4" a="1"/>
  <c r="N23" i="4" s="1"/>
  <c r="Q82" i="4" a="1"/>
  <c r="Q82" i="4" s="1"/>
  <c r="N82" i="4" a="1"/>
  <c r="N82" i="4" s="1"/>
  <c r="Q84" i="4" a="1"/>
  <c r="Q84" i="4" s="1"/>
  <c r="N84" i="4" a="1"/>
  <c r="N84" i="4" s="1"/>
  <c r="Q65" i="4" a="1"/>
  <c r="Q65" i="4" s="1"/>
  <c r="N65" i="4" a="1"/>
  <c r="N65" i="4" s="1"/>
  <c r="Q101" i="4" a="1"/>
  <c r="Q101" i="4" s="1"/>
  <c r="N101" i="4" a="1"/>
  <c r="N101" i="4" s="1"/>
  <c r="Q76" i="4" a="1"/>
  <c r="Q76" i="4" s="1"/>
  <c r="N76" i="4" a="1"/>
  <c r="N76" i="4" s="1"/>
  <c r="Q12" i="4" a="1"/>
  <c r="Q12" i="4" s="1"/>
  <c r="N12" i="4" a="1"/>
  <c r="N12" i="4" s="1"/>
  <c r="Q10" i="4" a="1"/>
  <c r="Q10" i="4" s="1"/>
  <c r="N10" i="4" a="1"/>
  <c r="N1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<sst xmlns="http://schemas.openxmlformats.org/spreadsheetml/2006/main" count="1169" uniqueCount="387">
  <si>
    <t>DNB</t>
  </si>
  <si>
    <t>Nome</t>
  </si>
  <si>
    <t>Matrícula</t>
  </si>
  <si>
    <t>Cargo</t>
  </si>
  <si>
    <t>Início</t>
  </si>
  <si>
    <t>Origem</t>
  </si>
  <si>
    <t>Fim</t>
  </si>
  <si>
    <t>Destino</t>
  </si>
  <si>
    <t>Meio de transporte</t>
  </si>
  <si>
    <t>categoria da passagem aérea</t>
  </si>
  <si>
    <t>Valor total das passagens aéreas</t>
  </si>
  <si>
    <t>Padrão</t>
  </si>
  <si>
    <t>nº de diarias</t>
  </si>
  <si>
    <t>Total Diarias Pagas</t>
  </si>
  <si>
    <t>Valor total da viagem (diárias + passagens)</t>
  </si>
  <si>
    <t>Tipo</t>
  </si>
  <si>
    <t>Mês</t>
  </si>
  <si>
    <t>Motivo da Viagem</t>
  </si>
  <si>
    <t>Observação</t>
  </si>
  <si>
    <t>DNBH</t>
  </si>
  <si>
    <t>FABIO PORTO DINIZ REIS</t>
  </si>
  <si>
    <t>18.508-17</t>
  </si>
  <si>
    <t>PROFISSIONAL DE TRÁFEGO AÉREO</t>
  </si>
  <si>
    <t>SBBH</t>
  </si>
  <si>
    <t>SBLS</t>
  </si>
  <si>
    <t>VEÍCULO PARTICULAR</t>
  </si>
  <si>
    <t>N.A</t>
  </si>
  <si>
    <t>SEM PGTO</t>
  </si>
  <si>
    <t>Administrativa</t>
  </si>
  <si>
    <t>Renovação do Certificado Médico Aeronáutico (CMA) para atendimento da ICA 63-15.</t>
  </si>
  <si>
    <t>ESMERALDA MARQUES DOS SANTOS ACIOLY</t>
  </si>
  <si>
    <t>18.744-05</t>
  </si>
  <si>
    <t>DNBU</t>
  </si>
  <si>
    <t>ADILIS NASCIMENTO NEVES</t>
  </si>
  <si>
    <t>47.394-92</t>
  </si>
  <si>
    <t>SBBU</t>
  </si>
  <si>
    <t>SBSP</t>
  </si>
  <si>
    <t>TERRESTRE</t>
  </si>
  <si>
    <t>EDSON KUTAIT</t>
  </si>
  <si>
    <t>41.320-52</t>
  </si>
  <si>
    <t>PROFISSIONAL DE NAVEGAÇÃO AÉREA</t>
  </si>
  <si>
    <t>MARIO CESAR LEITE PEDROSO</t>
  </si>
  <si>
    <t>41.581-24</t>
  </si>
  <si>
    <t>DNBW</t>
  </si>
  <si>
    <t>EMANUELE DINIZ DANTAS</t>
  </si>
  <si>
    <t>98.596-45</t>
  </si>
  <si>
    <t>SBBW</t>
  </si>
  <si>
    <t>SBBR</t>
  </si>
  <si>
    <t>DNCZ</t>
  </si>
  <si>
    <t>ERICO BRUNO MOURA MAGALHAES</t>
  </si>
  <si>
    <t>18.624-15</t>
  </si>
  <si>
    <t>SBCZ</t>
  </si>
  <si>
    <t>SBRB</t>
  </si>
  <si>
    <t>AÉREO</t>
  </si>
  <si>
    <t>ECONÔMICA</t>
  </si>
  <si>
    <t>2.793,92</t>
  </si>
  <si>
    <t>Realizar teste da 2ª fase do EPLIS no DTCEA-RB.</t>
  </si>
  <si>
    <t>JOAO VICENTE DE ARAUJO JUNIOR</t>
  </si>
  <si>
    <t>41.318-39</t>
  </si>
  <si>
    <t>JOAQUIM ADOLFO BEZERRA NETO</t>
  </si>
  <si>
    <t>96.275-75</t>
  </si>
  <si>
    <t>3.663,87</t>
  </si>
  <si>
    <t>MICHEL OLIVEIRA BECA</t>
  </si>
  <si>
    <t>98.413-79</t>
  </si>
  <si>
    <t>DNDN</t>
  </si>
  <si>
    <t>ROBERTO KENJI GOTO</t>
  </si>
  <si>
    <t>18.753-04</t>
  </si>
  <si>
    <t>SBDN</t>
  </si>
  <si>
    <t>1.213,11</t>
  </si>
  <si>
    <t>GIOVANNA ANDRESSA VENTORIM DOS SANTOS</t>
  </si>
  <si>
    <t>18.464-11</t>
  </si>
  <si>
    <t>alteração devido cancelamento do voo.</t>
  </si>
  <si>
    <t>DNGO</t>
  </si>
  <si>
    <t>ANDRE FELIPE MENDONCA DE SOUZA</t>
  </si>
  <si>
    <t>17.626-16</t>
  </si>
  <si>
    <t>SBGO</t>
  </si>
  <si>
    <t>MAURO ROGERIO PEIXOTO DE ARAUJO</t>
  </si>
  <si>
    <t>11.285-46</t>
  </si>
  <si>
    <t>DNGR</t>
  </si>
  <si>
    <t>LESLIE ALVES DE ANDRADE JUNIOR</t>
  </si>
  <si>
    <t>47.489-81</t>
  </si>
  <si>
    <t>PROFISSIONAL DE SERVIÇOS AEROPORTUÁRIOS</t>
  </si>
  <si>
    <t>SBGR</t>
  </si>
  <si>
    <t>SBJP</t>
  </si>
  <si>
    <t>2.858,56</t>
  </si>
  <si>
    <t>Manutenção preventiva nos equipamentos elétricos na DNB em SBJP (João Pessoa/PB).</t>
  </si>
  <si>
    <t>MAURO MARCOLINO MORAES</t>
  </si>
  <si>
    <t>95.468-69</t>
  </si>
  <si>
    <t>SBME</t>
  </si>
  <si>
    <t>AÉREO/TERRESTRE</t>
  </si>
  <si>
    <t>Retorno à localidade de origem (Macaé/RJ) devido finalização da transferência provisória. NN GPE Nº01/2021, ART.20 - INCISO IV.</t>
  </si>
  <si>
    <t>THIAGO AUGUSTO GOMES DA SILVA</t>
  </si>
  <si>
    <t>18.703-19</t>
  </si>
  <si>
    <t>SBSJ</t>
  </si>
  <si>
    <t>Participar da 2ª fase do EPLIS no ICEA em São José do Campos-SP.</t>
  </si>
  <si>
    <t>NATALIA FERREIRA CHELES</t>
  </si>
  <si>
    <t>18.647-03</t>
  </si>
  <si>
    <t>LUIZ CLAUDIO RAMOS GOUVEA</t>
  </si>
  <si>
    <t>98.948-40</t>
  </si>
  <si>
    <t>INGRID TORSANI FINI SARAIVA OLIVEIRA</t>
  </si>
  <si>
    <t>98.015-91</t>
  </si>
  <si>
    <t>SBRJ</t>
  </si>
  <si>
    <t>787,35</t>
  </si>
  <si>
    <t>ENZO CARMINE PICCHIELLO</t>
  </si>
  <si>
    <t>18.399-95</t>
  </si>
  <si>
    <t>ANALISTA SUPERIOR III</t>
  </si>
  <si>
    <t>Formação Profissional</t>
  </si>
  <si>
    <t>Participação no Curso ATM047 - Indicadores de Desempenho ATM em São José dos Campos/SP.</t>
  </si>
  <si>
    <t>ROBERTO EDUARDO CANDIDO DA CRUZ</t>
  </si>
  <si>
    <t>96.388-62</t>
  </si>
  <si>
    <t>1.751,55</t>
  </si>
  <si>
    <t>MARCIA MARIA GOMES COSTA</t>
  </si>
  <si>
    <t>41.998-90</t>
  </si>
  <si>
    <t>SBKP</t>
  </si>
  <si>
    <t>Participar do programa de auditorias internas do SGQ da Nav Brasil em 2024 na DNB em SBKP.</t>
  </si>
  <si>
    <t>ELAINE MORILLA CALMONA LOURENCO</t>
  </si>
  <si>
    <t>95.936-62</t>
  </si>
  <si>
    <t>SBME/SBRJ</t>
  </si>
  <si>
    <t>VEÍCULO EMPRESA</t>
  </si>
  <si>
    <t>Realização de manutenções preventivas e corretivas na DNME e transporte de instrumentos de medição da Administração Central (SEDE) para DNGR.</t>
  </si>
  <si>
    <t>11 diárias de R$ 311,00 e 1,5 de R$ 345,00.</t>
  </si>
  <si>
    <t>ALEXANDRE BRANDAO DE PAULA</t>
  </si>
  <si>
    <t>95.102-12</t>
  </si>
  <si>
    <t>PROFISSIONAL DE ENGENHARIA E MANUTENÇÃO</t>
  </si>
  <si>
    <t>Apoio na manutenção corretiva do VHF TECSAT V300 da DNB em SBBU (Baurú/SP).</t>
  </si>
  <si>
    <t>Viagem prorrogada de 28 para 29/08.</t>
  </si>
  <si>
    <t>LUIZ CARLOS CSIK JUNIOR</t>
  </si>
  <si>
    <t>96.492-67</t>
  </si>
  <si>
    <t>ANALISTA SUPERIOR IV</t>
  </si>
  <si>
    <t>DNIH</t>
  </si>
  <si>
    <t>GERSICA LIMA DOS SANTOS</t>
  </si>
  <si>
    <t>18.721-17</t>
  </si>
  <si>
    <t>SBIH</t>
  </si>
  <si>
    <t>SBEG</t>
  </si>
  <si>
    <t>DNIL</t>
  </si>
  <si>
    <t>ALINE LOPES SOUZA</t>
  </si>
  <si>
    <t>18.574-04</t>
  </si>
  <si>
    <t>SBIL</t>
  </si>
  <si>
    <t>GABRIELA DE SOUSA GONZALEZ Y CACERES</t>
  </si>
  <si>
    <t>18.072-28</t>
  </si>
  <si>
    <t>ANTONIO JOSE MOREIRA SILVA</t>
  </si>
  <si>
    <t>97.354-74</t>
  </si>
  <si>
    <t>1.960,74</t>
  </si>
  <si>
    <t>ALEXANDRE NASCIMENTO CHAGAS</t>
  </si>
  <si>
    <t>99.554-56</t>
  </si>
  <si>
    <t>1.826,74</t>
  </si>
  <si>
    <t>DNIZ</t>
  </si>
  <si>
    <t>ANICETO JOZIEL RABELO GOMES ANDRADE</t>
  </si>
  <si>
    <t>13.155-49</t>
  </si>
  <si>
    <t>SBIZ</t>
  </si>
  <si>
    <t>SBMA/SBIH</t>
  </si>
  <si>
    <t>Aferição do barômetro e substituição do sensor da EMS na DNB em SBMA e Ativação TAC na DNB em SBIH.</t>
  </si>
  <si>
    <t>WILKSON ALBUQUERQUE CARVALHO</t>
  </si>
  <si>
    <t>12.076-50</t>
  </si>
  <si>
    <t>SBBE</t>
  </si>
  <si>
    <t>4.378,14</t>
  </si>
  <si>
    <t>Análise de itens do Suprimento Técnico da Administração Central da NAV Brasil.</t>
  </si>
  <si>
    <t>DNJP</t>
  </si>
  <si>
    <t>EMANUEL BARBOSA COSTA RIBEIRO</t>
  </si>
  <si>
    <t>97.346-73</t>
  </si>
  <si>
    <t>SBRF</t>
  </si>
  <si>
    <t>JOSE ALMIR DE OLIVEIRA FILHO</t>
  </si>
  <si>
    <t>41.826-20</t>
  </si>
  <si>
    <t>PROFISSIONAL DE METEOROLOGIA</t>
  </si>
  <si>
    <t>SBMQ</t>
  </si>
  <si>
    <t>Viagem a serviço para composição da escala de revezamento na EMS -DNMQ (Macapá/AP).</t>
  </si>
  <si>
    <t>DNJR</t>
  </si>
  <si>
    <t>GILSON TELLES DE CARVALHO</t>
  </si>
  <si>
    <t>90.531-14</t>
  </si>
  <si>
    <t>Término da transferência provisória para DNJR e retorno definitivo do empregado para a dependência de origem DNME.</t>
  </si>
  <si>
    <t>DNKG</t>
  </si>
  <si>
    <t>PEDRO PAULO DO AMARAL CATETE</t>
  </si>
  <si>
    <t>95.963-59</t>
  </si>
  <si>
    <t>SBKG</t>
  </si>
  <si>
    <t>DNKP</t>
  </si>
  <si>
    <t>MARCO AURELIO DE CARVALHO</t>
  </si>
  <si>
    <t>63.791-90</t>
  </si>
  <si>
    <t>2.965,44</t>
  </si>
  <si>
    <t>Realizar manutenções preventivas de equipamentos do sistema elétrico na DNB em SBJP.</t>
  </si>
  <si>
    <t>ANDRE AUGUSTO CHINAGLIA DE FREITAS</t>
  </si>
  <si>
    <t>18.521-25</t>
  </si>
  <si>
    <t>Participar do curso ATM047 - Indicadores de Desempenho ATM no ICEA em São José dos Campos/SP.</t>
  </si>
  <si>
    <t>CAIO MELO MUJAES MEIRA</t>
  </si>
  <si>
    <t>17.484-10</t>
  </si>
  <si>
    <t>PEDRO YUKIO SATO</t>
  </si>
  <si>
    <t>99.817-50</t>
  </si>
  <si>
    <t>SBUR/SBUL</t>
  </si>
  <si>
    <t>Transporte de equipamentos e calibração da estação meteorológica de superfície das DNB em SBUR (Uberaba/MG) e SBUL (Uberlândia/MG).</t>
  </si>
  <si>
    <t>MIGUEL ANGELO MEDURI</t>
  </si>
  <si>
    <t>47.445-02</t>
  </si>
  <si>
    <t>Realizar atividades de manutenção na DNME e verificar equipamentos.</t>
  </si>
  <si>
    <t>DNLO</t>
  </si>
  <si>
    <t>CLAUDEMIR GALHARDO GONSALVES</t>
  </si>
  <si>
    <t>14.749-15</t>
  </si>
  <si>
    <t>SBLO</t>
  </si>
  <si>
    <t>RODRIGO GUIDETT DA SILVA</t>
  </si>
  <si>
    <t>18.654-06</t>
  </si>
  <si>
    <t>1.860,96</t>
  </si>
  <si>
    <t>MARCELA RODRIGUES TOMBA</t>
  </si>
  <si>
    <t>97.902-69</t>
  </si>
  <si>
    <t>1.681,41</t>
  </si>
  <si>
    <t>ANGELICA MENDES DE SOUZA BEAMES</t>
  </si>
  <si>
    <t>14.750-30</t>
  </si>
  <si>
    <t>ALUIZIO BARROS ROLIM</t>
  </si>
  <si>
    <t>12.495-30</t>
  </si>
  <si>
    <t>1.368,55</t>
  </si>
  <si>
    <t>Particpação na fase 2 do EPLIS no CRCEA-SE, em São Paulo-SP.</t>
  </si>
  <si>
    <t>DNME</t>
  </si>
  <si>
    <t>ANA MARIA FERNANDES MAIA</t>
  </si>
  <si>
    <t>94.573-77</t>
  </si>
  <si>
    <t>LEONARDO VIEIRA MASCARENHAS</t>
  </si>
  <si>
    <t>18.651-12</t>
  </si>
  <si>
    <t>LUCAS REIS DE MAGALHAES</t>
  </si>
  <si>
    <t>18.078-16</t>
  </si>
  <si>
    <t>DIONNATHAN GOMES PINHEIRO</t>
  </si>
  <si>
    <t>18.758-93</t>
  </si>
  <si>
    <t>2.964,51</t>
  </si>
  <si>
    <t>Participar do curso ATM046- Chefe de Equipe de Órgão ATC.</t>
  </si>
  <si>
    <t>CARLOS ANDRE LEONIS DA CONSOLACAO</t>
  </si>
  <si>
    <t>13.317-49</t>
  </si>
  <si>
    <t>VITOR PEREIRA CORREA</t>
  </si>
  <si>
    <t>18.738-99</t>
  </si>
  <si>
    <t>IVAN MUNIZ VIEIRA DO NASCIMENTO</t>
  </si>
  <si>
    <t>18.489-94</t>
  </si>
  <si>
    <t>HENRIQUE RAMOS MONNERAT RODRIGUES</t>
  </si>
  <si>
    <t>17.033-43</t>
  </si>
  <si>
    <t>LUIZ CARLOS OLIVEIRA DE ARAUJO</t>
  </si>
  <si>
    <t>41.470-33</t>
  </si>
  <si>
    <t>RIO DAS OSTRAS,RJ</t>
  </si>
  <si>
    <t>Transferência provisória da DNB em Macaé/RJ para DNB em Jacarepaguá/RJ (DNJR) por um período de 90 dias a conta de 26/08/2024 conforme SEDE-AAA-2024/00535.</t>
  </si>
  <si>
    <t>DNMQ</t>
  </si>
  <si>
    <t>GILVANDRO DA SILVA SOARES</t>
  </si>
  <si>
    <t>18.181-23</t>
  </si>
  <si>
    <t>1.281,92</t>
  </si>
  <si>
    <t>HEVERY HOLANDA COSTA BARBOSA</t>
  </si>
  <si>
    <t>97.907-59</t>
  </si>
  <si>
    <t>2.761,07</t>
  </si>
  <si>
    <t>Participar do evento sobre processos de infração de tráfegp aéreo (PPIPOS) em Manaus/AM.</t>
  </si>
  <si>
    <t>FREDERICO SILVA DE CARVALHO</t>
  </si>
  <si>
    <t>17.098-15</t>
  </si>
  <si>
    <t>717,92</t>
  </si>
  <si>
    <t>RICARDO AUGUSTO PINHEIRO</t>
  </si>
  <si>
    <t>97.363-73</t>
  </si>
  <si>
    <t>ANTONIO CLAUDIO PIMENTEL PAVAO</t>
  </si>
  <si>
    <t>97.362-75</t>
  </si>
  <si>
    <t>1.278,92</t>
  </si>
  <si>
    <t>DNNF</t>
  </si>
  <si>
    <t>ERICA AKEMI NAKANO</t>
  </si>
  <si>
    <t>95.603-89</t>
  </si>
  <si>
    <t>SBNF</t>
  </si>
  <si>
    <t>2.343,39</t>
  </si>
  <si>
    <t>ADALTO RIBEIRO FERNANDES</t>
  </si>
  <si>
    <t>96.304-94</t>
  </si>
  <si>
    <t>PALHOÇA,SC</t>
  </si>
  <si>
    <t>Recolhimento de sensor meteorológico em Palhoça/SC, conforme solicitação da DSLO.</t>
  </si>
  <si>
    <t>Recolhimento de anemômetro da Dual Base em Palhoça/SC.</t>
  </si>
  <si>
    <t>DNPB</t>
  </si>
  <si>
    <t>JOSE MARIA DA SILVA RODRIGUES</t>
  </si>
  <si>
    <t>41.750-27</t>
  </si>
  <si>
    <t>SBPB</t>
  </si>
  <si>
    <t>SBTE</t>
  </si>
  <si>
    <t>Realização de Testagem 2ª Fase EPLIS em Teresina/PI.</t>
  </si>
  <si>
    <t>DNPJ</t>
  </si>
  <si>
    <t>ADRIANO MORENO RAMOS</t>
  </si>
  <si>
    <t>98.025-88</t>
  </si>
  <si>
    <t>SBPJ</t>
  </si>
  <si>
    <t>1.536,31</t>
  </si>
  <si>
    <t>VANDERLEI CARVALHO RODRIGUES PINTO</t>
  </si>
  <si>
    <t>17.439-15</t>
  </si>
  <si>
    <t>1.340,38</t>
  </si>
  <si>
    <t>DNPK</t>
  </si>
  <si>
    <t>SINVAL SILVA ALVES</t>
  </si>
  <si>
    <t>47.261-12</t>
  </si>
  <si>
    <t>SBPK</t>
  </si>
  <si>
    <t>CANOAS,RS</t>
  </si>
  <si>
    <t>DNPL</t>
  </si>
  <si>
    <t>JERFESSON FERREIRA DE SOUSA</t>
  </si>
  <si>
    <t>98.411-83</t>
  </si>
  <si>
    <t>SBPL</t>
  </si>
  <si>
    <t>1.690,09</t>
  </si>
  <si>
    <t>ALESSANDRA VASCONCELOS CARDOSO</t>
  </si>
  <si>
    <t>98.595-47</t>
  </si>
  <si>
    <t>PETERSON MENDONCA RODRIGUES</t>
  </si>
  <si>
    <t>95.426-85</t>
  </si>
  <si>
    <t>DNPP</t>
  </si>
  <si>
    <t>LUCIANA DA SILVA RIBEIRO DOS REIS</t>
  </si>
  <si>
    <t>99.570-58</t>
  </si>
  <si>
    <t>SBPP</t>
  </si>
  <si>
    <t>DNRP</t>
  </si>
  <si>
    <t>ROBERTO FERREIRA CELIN</t>
  </si>
  <si>
    <t>41.481-28</t>
  </si>
  <si>
    <t>SBRP</t>
  </si>
  <si>
    <t>SBBH/ENPM/ENSL/ENCV</t>
  </si>
  <si>
    <t>Manutenção preventiva e corretiva nas ENB: ENPM, ENSL , ENCV, ENDM, ENYP e ENTF.</t>
  </si>
  <si>
    <t>ENCV</t>
  </si>
  <si>
    <t>ENDM/SBBH/ENYP/ENTF/ENYP/SBBH</t>
  </si>
  <si>
    <t>ALEX DE PAIVA E SILVA</t>
  </si>
  <si>
    <t>18.487-98</t>
  </si>
  <si>
    <t>DNSN</t>
  </si>
  <si>
    <t>JOSELY DOS SANTOS LIMA</t>
  </si>
  <si>
    <t>96.393-69</t>
  </si>
  <si>
    <t>SBSN</t>
  </si>
  <si>
    <t>JAILMAR OLIVEIRA MIRANDA</t>
  </si>
  <si>
    <t>94.934-71</t>
  </si>
  <si>
    <t>DNTE</t>
  </si>
  <si>
    <t>SERGIO ARAUJO DE CARVALHO</t>
  </si>
  <si>
    <t>96.961-58</t>
  </si>
  <si>
    <t>DANIELLE CARLOS DE ARAUJO</t>
  </si>
  <si>
    <t>12.035-64</t>
  </si>
  <si>
    <t>Término da transferência provisória para DNTE e retorno definitivo do empregado para a dependência de origem DNME.</t>
  </si>
  <si>
    <t>DNTF</t>
  </si>
  <si>
    <t>ALINE DALGISA MOTA DOS SANTOS</t>
  </si>
  <si>
    <t>98.409-70</t>
  </si>
  <si>
    <t>SBTF</t>
  </si>
  <si>
    <t>992,43</t>
  </si>
  <si>
    <t>DNUL</t>
  </si>
  <si>
    <t>LEONARDO GENTIL SANTANA</t>
  </si>
  <si>
    <t>17.041-44</t>
  </si>
  <si>
    <t>SBUL</t>
  </si>
  <si>
    <t>LUCIANO FERREIRA DA SILVA</t>
  </si>
  <si>
    <t>13.668-20</t>
  </si>
  <si>
    <t>SBUR</t>
  </si>
  <si>
    <t>Apoio técnico para calibração/aferição dos sensores meteorológicos da EMS da DNB em SBUR (Uberaba/MG).</t>
  </si>
  <si>
    <t>DNUR</t>
  </si>
  <si>
    <t>ADILSON JOSE LEITE DE ALMEIDA FILHO</t>
  </si>
  <si>
    <t>16.196-20</t>
  </si>
  <si>
    <t>FREDERICO DA COSTA GOMES</t>
  </si>
  <si>
    <t>98.012-97</t>
  </si>
  <si>
    <t>RAFAEL SANT'ANA CARVALHO</t>
  </si>
  <si>
    <t>97.355-72</t>
  </si>
  <si>
    <t>DNVT</t>
  </si>
  <si>
    <t>ENIO ANTUNUCHE FERNANDES</t>
  </si>
  <si>
    <t>96.191-81</t>
  </si>
  <si>
    <t>SBVT</t>
  </si>
  <si>
    <t>SBGL</t>
  </si>
  <si>
    <t>MARCOS MADEIRA</t>
  </si>
  <si>
    <t>16.138-34</t>
  </si>
  <si>
    <t>DIEGO CARLOS DELMONTE</t>
  </si>
  <si>
    <t>97.978-36</t>
  </si>
  <si>
    <t>RONNY FAVARO WUNDERLICH</t>
  </si>
  <si>
    <t>18.501-31</t>
  </si>
  <si>
    <t>NATALIA CEREJA BRABO</t>
  </si>
  <si>
    <t>13.014-67</t>
  </si>
  <si>
    <t>SEDE</t>
  </si>
  <si>
    <t>FERNANDO ANTONIO DE SOUZA FERREIRA JUNIOR</t>
  </si>
  <si>
    <t>18.989-74</t>
  </si>
  <si>
    <t>CARGO DE LIVRE PROVIMENTO</t>
  </si>
  <si>
    <t>SBFI</t>
  </si>
  <si>
    <t>Participação no Seminário 7º Encontro Nacional das Estatais em Foz do Iguaçu/PR.</t>
  </si>
  <si>
    <t>DIOGO ALVES VERRI GARCIA DE SOUZA</t>
  </si>
  <si>
    <t>18.927-96</t>
  </si>
  <si>
    <t>BRUNA ESPOSITO GONCALVES PEDRO</t>
  </si>
  <si>
    <t>18.968-83</t>
  </si>
  <si>
    <t>EDMILSON JOSE COSTA</t>
  </si>
  <si>
    <t>18.894-85</t>
  </si>
  <si>
    <t>MARCO ANTONIO DE CASTILHOS OLIVEIRA COSTA</t>
  </si>
  <si>
    <t>98.415-75</t>
  </si>
  <si>
    <t>SUSY DE SOUZA COGO LYRA</t>
  </si>
  <si>
    <t>97.721-73</t>
  </si>
  <si>
    <t>ANALISTA SUPERIOR I</t>
  </si>
  <si>
    <t>Programa de Acompanhamento de Fator Humano (PAFH) na DNB em SBLO (Londrina/PR).</t>
  </si>
  <si>
    <t>LEANDRO DE CARVALHO MIGUEZ</t>
  </si>
  <si>
    <t>19.001-46</t>
  </si>
  <si>
    <t>Acompanhamento do teste de aceitação em campo do sistema de gravação - TC0029-SF/2023/0001 da DNB em SBTE (Teresina/PI).</t>
  </si>
  <si>
    <t>Acompanhar realização de teste para aceitação em campo do gravador digital.</t>
  </si>
  <si>
    <t>GIANNOTTI BENIGNO DE MEDEIROS</t>
  </si>
  <si>
    <t>18.976-83</t>
  </si>
  <si>
    <t>Levantamento e avaliação das estruturas físicas da DNB em SBIH (Itaituba/PA).</t>
  </si>
  <si>
    <t>LARA DINIZ MACHADO BIFARELLI</t>
  </si>
  <si>
    <t>18.662-07</t>
  </si>
  <si>
    <t>Curso ATM047 - Indicadores de Desempenho ATM.</t>
  </si>
  <si>
    <t>STAEL PRATA MENDES</t>
  </si>
  <si>
    <t>10.530-64</t>
  </si>
  <si>
    <t>Trabalho de sensibilização do efetivo de ATCO quanto à importância da assertividade nas comunicações e trabalho em equipe na TWR-GO.</t>
  </si>
  <si>
    <t>LUIZ HENRIQUE POCHYLY DA COSTA</t>
  </si>
  <si>
    <t>19.117-27</t>
  </si>
  <si>
    <t>DIRIGENTE NÃO EMPREGADO</t>
  </si>
  <si>
    <t>PREMIUM ECONOMY</t>
  </si>
  <si>
    <t>Reunião do Conselho de Administração na Administração Central da NAV Brasil (Rio de Janeiro/RJ).</t>
  </si>
  <si>
    <t>BRAULIO MENDONCA MENESES</t>
  </si>
  <si>
    <t>19.062-26</t>
  </si>
  <si>
    <t>MAIS AZUL</t>
  </si>
  <si>
    <t>Participar da Reunião do Conselho de Admininstração.</t>
  </si>
  <si>
    <t>ANGELA CLAUDIA CYRIACO DE CASTRO COSTA</t>
  </si>
  <si>
    <t>19.047-22</t>
  </si>
  <si>
    <t>SBCP</t>
  </si>
  <si>
    <t>Atuar como assistente técnica indicada pela NAV Brasil em processo do empregado Carlos Augusto Souto de Alenca em Campos dos Goytacazes/RJ.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</si>
</sst>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mmmm"/>
    <numFmt numFmtId="166" formatCode="[$-416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0" xfId="0" applyFont="1"/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left" vertical="center" indent="4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2">
    <dxf>
      <font>
        <b/>
        <i val="0"/>
        <color theme="0"/>
      </font>
      <fill>
        <patternFill>
          <bgColor rgb="FFC00000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6" formatCode="[$-416]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12" totalsRowShown="0" headerRowDxfId="21" tableBorderDxfId="20">
  <autoFilter ref="A1:S112" xr:uid="{A9405476-C170-45A9-BA68-5AA697D1ABD2}"/>
  <sortState xmlns:xlrd2="http://schemas.microsoft.com/office/spreadsheetml/2017/richdata2" ref="A2:S112">
    <sortCondition ref="A1:A112"/>
  </sortState>
  <tableColumns count="19">
    <tableColumn id="1" xr3:uid="{07EF72C9-6CE4-4FD2-A3A6-A7004D6B160C}" name="DNB" dataDxfId="19"/>
    <tableColumn id="2" xr3:uid="{3832C4B7-4473-4471-A6B9-E102B073E900}" name="Nome" dataDxfId="18"/>
    <tableColumn id="13" xr3:uid="{1B9B00B7-EAAF-4346-BC35-DE7093A3AC42}" name="Matrícula" dataDxfId="17"/>
    <tableColumn id="14" xr3:uid="{64C3019D-B1CD-40B6-BB11-6B96BC5B35FF}" name="Cargo" dataDxfId="16"/>
    <tableColumn id="3" xr3:uid="{567D362C-A5C5-4A7C-B5F1-014CE068561D}" name="Início" dataDxfId="15"/>
    <tableColumn id="15" xr3:uid="{A55AE950-9524-4E4C-9220-DEC1301F0A53}" name="Origem" dataDxfId="14"/>
    <tableColumn id="4" xr3:uid="{0DB5BCA2-25ED-4BB1-8B23-B66AE375068F}" name="Fim" dataDxfId="13"/>
    <tableColumn id="16" xr3:uid="{B7CD7D56-1D71-43A9-9C7D-F2B67D24C679}" name="Destino" dataDxfId="12"/>
    <tableColumn id="17" xr3:uid="{5909133A-BAB0-4BC3-9CE8-9F9B179B8A47}" name="Meio de transporte" dataDxfId="11"/>
    <tableColumn id="18" xr3:uid="{2376B294-EC07-4376-8903-3931878E5FD4}" name="categoria da passagem aérea" dataDxfId="10"/>
    <tableColumn id="19" xr3:uid="{6B18B1A1-E9BD-4AC6-BF12-3398235B381D}" name="Valor total das passagens aéreas" dataDxfId="9"/>
    <tableColumn id="5" xr3:uid="{260CCBF7-3C23-4C17-9CA0-985FF5A24167}" name="Padrão" dataDxfId="8" dataCellStyle="Vírgula"/>
    <tableColumn id="6" xr3:uid="{53CD83FE-4959-441D-AD99-C73A60D5EB2F}" name="nº de diarias" dataDxfId="7"/>
    <tableColumn id="7" xr3:uid="{A66D235A-E102-4DDF-B9E1-B5136B829B61}" name="Total Diarias Pagas" dataDxfId="6" dataCellStyle="Vírgula">
      <calculatedColumnFormula array="1">IFERROR(IF(M2=0,"",L2*M2),"")</calculatedColumnFormula>
    </tableColumn>
    <tableColumn id="20" xr3:uid="{F9DEE502-AAAA-4EFE-9508-6E4C17DBE6FA}" name="Valor total da viagem (diárias + passagens)" dataDxfId="5" dataCellStyle="Vírgula">
      <calculatedColumnFormula>N2+K2</calculatedColumnFormula>
    </tableColumn>
    <tableColumn id="8" xr3:uid="{DB47C520-9D47-447C-8B1A-4E55EAFA8730}" name="Tipo" dataDxfId="4"/>
    <tableColumn id="9" xr3:uid="{DB0DD9BD-D997-43C8-9B81-586945ACCE61}" name="Mês" dataDxfId="3">
      <calculatedColumnFormula array="1">IF(Tabela13[[#This Row],[Início]]="","",MONTH(Tabela13[[#This Row],[Início]])&amp;"/"&amp;YEAR(Tabela13[[#This Row],[Início]]))</calculatedColumnFormula>
    </tableColumn>
    <tableColumn id="11" xr3:uid="{43F6867A-ACDF-4161-8926-AF0FFDC86584}" name="Motivo da 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S175"/>
  <sheetViews>
    <sheetView showGridLines="0" tabSelected="1" zoomScale="110" zoomScaleNormal="110" workbookViewId="0">
      <pane ySplit="1" topLeftCell="A92" activePane="bottomLeft" state="frozen"/>
      <selection pane="bottomLeft" activeCell="O110" sqref="O110"/>
    </sheetView>
  </sheetViews>
  <sheetFormatPr defaultColWidth="0" defaultRowHeight="15.95" customHeight="1" zeroHeight="1" x14ac:dyDescent="0.25"/>
  <cols>
    <col min="1" max="1" width="7" style="1" customWidth="1"/>
    <col min="2" max="2" width="46.85546875" style="2" bestFit="1" customWidth="1"/>
    <col min="3" max="3" width="13.28515625" style="2" customWidth="1"/>
    <col min="4" max="4" width="34.85546875" style="2" customWidth="1"/>
    <col min="5" max="5" width="11.7109375" style="3" customWidth="1"/>
    <col min="6" max="6" width="17.5703125" style="3" customWidth="1"/>
    <col min="7" max="7" width="10" style="3" bestFit="1" customWidth="1"/>
    <col min="8" max="8" width="32.7109375" style="3" customWidth="1"/>
    <col min="9" max="9" width="20.7109375" style="3" customWidth="1"/>
    <col min="10" max="10" width="19.5703125" style="3" customWidth="1"/>
    <col min="11" max="11" width="13.42578125" style="3" customWidth="1"/>
    <col min="12" max="12" width="10.7109375" style="6" customWidth="1"/>
    <col min="13" max="13" width="14.28515625" style="14" customWidth="1"/>
    <col min="14" max="15" width="19" style="6" customWidth="1"/>
    <col min="16" max="16" width="20.7109375" style="2" bestFit="1" customWidth="1"/>
    <col min="17" max="17" width="9.140625" style="4" customWidth="1"/>
    <col min="18" max="18" width="136.140625" style="2" bestFit="1" customWidth="1"/>
    <col min="19" max="19" width="38.28515625" style="5" bestFit="1" customWidth="1"/>
    <col min="20" max="20" width="9.140625" style="2" hidden="1" customWidth="1"/>
    <col min="21" max="16384" width="9.140625" style="2" hidden="1"/>
  </cols>
  <sheetData>
    <row r="1" spans="1:19" s="1" customFormat="1" ht="47.2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32" t="s">
        <v>8</v>
      </c>
      <c r="J1" s="33" t="s">
        <v>9</v>
      </c>
      <c r="K1" s="34" t="s">
        <v>10</v>
      </c>
      <c r="L1" s="19" t="s">
        <v>11</v>
      </c>
      <c r="M1" s="20" t="s">
        <v>12</v>
      </c>
      <c r="N1" s="19" t="s">
        <v>13</v>
      </c>
      <c r="O1" s="22" t="s">
        <v>14</v>
      </c>
      <c r="P1" s="17" t="s">
        <v>15</v>
      </c>
      <c r="Q1" s="17" t="s">
        <v>16</v>
      </c>
      <c r="R1" s="21" t="s">
        <v>17</v>
      </c>
      <c r="S1" s="22" t="s">
        <v>18</v>
      </c>
    </row>
    <row r="2" spans="1:19" ht="15.95" customHeight="1" x14ac:dyDescent="0.25">
      <c r="A2" s="23" t="s">
        <v>19</v>
      </c>
      <c r="B2" s="7" t="s">
        <v>20</v>
      </c>
      <c r="C2" s="11" t="s">
        <v>21</v>
      </c>
      <c r="D2" s="42" t="s">
        <v>22</v>
      </c>
      <c r="E2" s="8">
        <v>45525</v>
      </c>
      <c r="F2" s="8" t="s">
        <v>23</v>
      </c>
      <c r="G2" s="8">
        <v>45525</v>
      </c>
      <c r="H2" s="8" t="s">
        <v>24</v>
      </c>
      <c r="I2" s="8" t="s">
        <v>25</v>
      </c>
      <c r="J2" s="8" t="s">
        <v>26</v>
      </c>
      <c r="K2" s="8" t="s">
        <v>26</v>
      </c>
      <c r="L2" s="9">
        <v>311</v>
      </c>
      <c r="M2" s="13">
        <v>0</v>
      </c>
      <c r="N2" s="43" t="s">
        <v>27</v>
      </c>
      <c r="O2" s="8"/>
      <c r="P2" s="7" t="s">
        <v>28</v>
      </c>
      <c r="Q2" s="10" t="str" cm="1">
        <f t="array" ref="Q2">IF(Tabela13[[#This Row],[Início]]="","",MONTH(Tabela13[[#This Row],[Início]])&amp;"/"&amp;YEAR(Tabela13[[#This Row],[Início]]))</f>
        <v>8/2024</v>
      </c>
      <c r="R2" s="31" t="s">
        <v>29</v>
      </c>
      <c r="S2" s="15"/>
    </row>
    <row r="3" spans="1:19" ht="15.95" customHeight="1" x14ac:dyDescent="0.25">
      <c r="A3" s="23" t="s">
        <v>19</v>
      </c>
      <c r="B3" s="7" t="s">
        <v>30</v>
      </c>
      <c r="C3" s="11" t="s">
        <v>31</v>
      </c>
      <c r="D3" s="42" t="s">
        <v>22</v>
      </c>
      <c r="E3" s="8">
        <v>45532</v>
      </c>
      <c r="F3" s="8" t="s">
        <v>23</v>
      </c>
      <c r="G3" s="8">
        <v>45532</v>
      </c>
      <c r="H3" s="8" t="s">
        <v>24</v>
      </c>
      <c r="I3" s="8" t="s">
        <v>25</v>
      </c>
      <c r="J3" s="8" t="s">
        <v>26</v>
      </c>
      <c r="K3" s="8" t="s">
        <v>26</v>
      </c>
      <c r="L3" s="9">
        <v>311</v>
      </c>
      <c r="M3" s="13">
        <v>0</v>
      </c>
      <c r="N3" s="43" t="s">
        <v>27</v>
      </c>
      <c r="O3" s="8"/>
      <c r="P3" s="7" t="s">
        <v>28</v>
      </c>
      <c r="Q3" s="10" t="str" cm="1">
        <f t="array" ref="Q3">IF(Tabela13[[#This Row],[Início]]="","",MONTH(Tabela13[[#This Row],[Início]])&amp;"/"&amp;YEAR(Tabela13[[#This Row],[Início]]))</f>
        <v>8/2024</v>
      </c>
      <c r="R3" s="31" t="s">
        <v>29</v>
      </c>
      <c r="S3" s="15"/>
    </row>
    <row r="4" spans="1:19" ht="15.95" customHeight="1" x14ac:dyDescent="0.25">
      <c r="A4" s="23" t="s">
        <v>32</v>
      </c>
      <c r="B4" s="7" t="s">
        <v>33</v>
      </c>
      <c r="C4" s="11" t="s">
        <v>34</v>
      </c>
      <c r="D4" s="42" t="s">
        <v>22</v>
      </c>
      <c r="E4" s="8">
        <v>45509</v>
      </c>
      <c r="F4" s="8" t="s">
        <v>35</v>
      </c>
      <c r="G4" s="8">
        <v>45510.5</v>
      </c>
      <c r="H4" s="8" t="s">
        <v>36</v>
      </c>
      <c r="I4" s="8" t="s">
        <v>37</v>
      </c>
      <c r="J4" s="8" t="s">
        <v>26</v>
      </c>
      <c r="K4" s="8" t="s">
        <v>26</v>
      </c>
      <c r="L4" s="9">
        <v>345</v>
      </c>
      <c r="M4" s="13">
        <v>1.5</v>
      </c>
      <c r="N4" s="12">
        <f t="array" ref="N4">IFERROR(IF(M4=0,"",L4*M4),"")</f>
        <v>517.5</v>
      </c>
      <c r="O4" s="12">
        <v>517.5</v>
      </c>
      <c r="P4" s="7" t="s">
        <v>28</v>
      </c>
      <c r="Q4" s="10" t="str" cm="1">
        <f t="array" ref="Q4">IF(Tabela13[[#This Row],[Início]]="","",MONTH(Tabela13[[#This Row],[Início]])&amp;"/"&amp;YEAR(Tabela13[[#This Row],[Início]]))</f>
        <v>8/2024</v>
      </c>
      <c r="R4" s="31" t="s">
        <v>29</v>
      </c>
      <c r="S4" s="15"/>
    </row>
    <row r="5" spans="1:19" ht="15.95" customHeight="1" x14ac:dyDescent="0.25">
      <c r="A5" s="23" t="s">
        <v>32</v>
      </c>
      <c r="B5" s="7" t="s">
        <v>38</v>
      </c>
      <c r="C5" s="11" t="s">
        <v>39</v>
      </c>
      <c r="D5" s="42" t="s">
        <v>40</v>
      </c>
      <c r="E5" s="8">
        <v>45516</v>
      </c>
      <c r="F5" s="8" t="s">
        <v>35</v>
      </c>
      <c r="G5" s="29">
        <v>45517.5</v>
      </c>
      <c r="H5" s="29" t="s">
        <v>36</v>
      </c>
      <c r="I5" s="29" t="s">
        <v>37</v>
      </c>
      <c r="J5" s="29" t="s">
        <v>26</v>
      </c>
      <c r="K5" s="29" t="s">
        <v>26</v>
      </c>
      <c r="L5" s="9">
        <v>345</v>
      </c>
      <c r="M5" s="13">
        <v>1.5</v>
      </c>
      <c r="N5" s="12">
        <f t="array" ref="N5">IFERROR(IF(M5=0,"",L5*M5),"")</f>
        <v>517.5</v>
      </c>
      <c r="O5" s="12">
        <v>517.5</v>
      </c>
      <c r="P5" s="7" t="s">
        <v>28</v>
      </c>
      <c r="Q5" s="10" t="str" cm="1">
        <f t="array" ref="Q5">IF(Tabela13[[#This Row],[Início]]="","",MONTH(Tabela13[[#This Row],[Início]])&amp;"/"&amp;YEAR(Tabela13[[#This Row],[Início]]))</f>
        <v>8/2024</v>
      </c>
      <c r="R5" s="31" t="s">
        <v>29</v>
      </c>
      <c r="S5" s="15"/>
    </row>
    <row r="6" spans="1:19" ht="15.95" customHeight="1" x14ac:dyDescent="0.25">
      <c r="A6" s="23" t="s">
        <v>32</v>
      </c>
      <c r="B6" s="7" t="s">
        <v>41</v>
      </c>
      <c r="C6" s="11" t="s">
        <v>42</v>
      </c>
      <c r="D6" s="42" t="s">
        <v>22</v>
      </c>
      <c r="E6" s="8">
        <v>45518</v>
      </c>
      <c r="F6" s="8" t="s">
        <v>35</v>
      </c>
      <c r="G6" s="29">
        <v>45519.5</v>
      </c>
      <c r="H6" s="29" t="s">
        <v>36</v>
      </c>
      <c r="I6" s="29" t="s">
        <v>37</v>
      </c>
      <c r="J6" s="29" t="s">
        <v>26</v>
      </c>
      <c r="K6" s="29" t="s">
        <v>26</v>
      </c>
      <c r="L6" s="9">
        <v>345</v>
      </c>
      <c r="M6" s="13">
        <v>1.5</v>
      </c>
      <c r="N6" s="12">
        <f t="array" ref="N6">IFERROR(IF(M6=0,"",L6*M6),"")</f>
        <v>517.5</v>
      </c>
      <c r="O6" s="12">
        <v>517.5</v>
      </c>
      <c r="P6" s="7" t="s">
        <v>28</v>
      </c>
      <c r="Q6" s="10" t="str" cm="1">
        <f t="array" ref="Q6">IF(Tabela13[[#This Row],[Início]]="","",MONTH(Tabela13[[#This Row],[Início]])&amp;"/"&amp;YEAR(Tabela13[[#This Row],[Início]]))</f>
        <v>8/2024</v>
      </c>
      <c r="R6" s="31" t="s">
        <v>29</v>
      </c>
      <c r="S6" s="15"/>
    </row>
    <row r="7" spans="1:19" ht="15.95" customHeight="1" x14ac:dyDescent="0.25">
      <c r="A7" s="23" t="s">
        <v>43</v>
      </c>
      <c r="B7" s="7" t="s">
        <v>44</v>
      </c>
      <c r="C7" s="11" t="s">
        <v>45</v>
      </c>
      <c r="D7" s="42" t="s">
        <v>40</v>
      </c>
      <c r="E7" s="8">
        <v>45510</v>
      </c>
      <c r="F7" s="8" t="s">
        <v>46</v>
      </c>
      <c r="G7" s="8">
        <v>45511.5</v>
      </c>
      <c r="H7" s="8" t="s">
        <v>47</v>
      </c>
      <c r="I7" s="8" t="s">
        <v>25</v>
      </c>
      <c r="J7" s="8" t="s">
        <v>26</v>
      </c>
      <c r="K7" s="8" t="s">
        <v>26</v>
      </c>
      <c r="L7" s="9">
        <v>345</v>
      </c>
      <c r="M7" s="13">
        <v>1.5</v>
      </c>
      <c r="N7" s="12" cm="1">
        <f t="array" ref="N7">IFERROR(IF(M7=0,"",L7*M7),"")</f>
        <v>517.5</v>
      </c>
      <c r="O7" s="12">
        <v>517.5</v>
      </c>
      <c r="P7" s="7" t="s">
        <v>28</v>
      </c>
      <c r="Q7" s="10" t="str" cm="1">
        <f t="array" ref="Q7">IF(Tabela13[[#This Row],[Início]]="","",MONTH(Tabela13[[#This Row],[Início]])&amp;"/"&amp;YEAR(Tabela13[[#This Row],[Início]]))</f>
        <v>8/2024</v>
      </c>
      <c r="R7" s="31" t="s">
        <v>29</v>
      </c>
      <c r="S7" s="15"/>
    </row>
    <row r="8" spans="1:19" ht="15.95" customHeight="1" x14ac:dyDescent="0.25">
      <c r="A8" s="23" t="s">
        <v>48</v>
      </c>
      <c r="B8" s="7" t="s">
        <v>49</v>
      </c>
      <c r="C8" s="11" t="s">
        <v>50</v>
      </c>
      <c r="D8" s="42" t="s">
        <v>40</v>
      </c>
      <c r="E8" s="8">
        <v>45510</v>
      </c>
      <c r="F8" s="8" t="s">
        <v>51</v>
      </c>
      <c r="G8" s="8">
        <v>45511.5</v>
      </c>
      <c r="H8" s="8" t="s">
        <v>52</v>
      </c>
      <c r="I8" s="8" t="s">
        <v>53</v>
      </c>
      <c r="J8" s="8" t="s">
        <v>54</v>
      </c>
      <c r="K8" s="11" t="s">
        <v>55</v>
      </c>
      <c r="L8" s="9">
        <v>345</v>
      </c>
      <c r="M8" s="13">
        <v>1.5</v>
      </c>
      <c r="N8" s="12" cm="1">
        <f t="array" ref="N8">IFERROR(IF(M8=0,"",L8*M8),"")</f>
        <v>517.5</v>
      </c>
      <c r="O8" s="12">
        <f t="shared" ref="O8:O33" si="0">N8+K8</f>
        <v>3311.42</v>
      </c>
      <c r="P8" s="7" t="s">
        <v>28</v>
      </c>
      <c r="Q8" s="10" t="str" cm="1">
        <f t="array" ref="Q8">IF(Tabela13[[#This Row],[Início]]="","",MONTH(Tabela13[[#This Row],[Início]])&amp;"/"&amp;YEAR(Tabela13[[#This Row],[Início]]))</f>
        <v>8/2024</v>
      </c>
      <c r="R8" s="31" t="s">
        <v>56</v>
      </c>
      <c r="S8" s="15"/>
    </row>
    <row r="9" spans="1:19" ht="15.95" customHeight="1" x14ac:dyDescent="0.25">
      <c r="A9" s="23" t="s">
        <v>48</v>
      </c>
      <c r="B9" s="7" t="s">
        <v>57</v>
      </c>
      <c r="C9" s="11" t="s">
        <v>58</v>
      </c>
      <c r="D9" s="42" t="s">
        <v>40</v>
      </c>
      <c r="E9" s="8">
        <v>45510</v>
      </c>
      <c r="F9" s="8" t="s">
        <v>51</v>
      </c>
      <c r="G9" s="8">
        <v>45511.5</v>
      </c>
      <c r="H9" s="8" t="s">
        <v>52</v>
      </c>
      <c r="I9" s="8" t="s">
        <v>53</v>
      </c>
      <c r="J9" s="8" t="s">
        <v>54</v>
      </c>
      <c r="K9" s="11" t="s">
        <v>55</v>
      </c>
      <c r="L9" s="9">
        <v>345</v>
      </c>
      <c r="M9" s="13">
        <v>1.5</v>
      </c>
      <c r="N9" s="12" cm="1">
        <f t="array" ref="N9">IFERROR(IF(M9=0,"",L9*M9),"")</f>
        <v>517.5</v>
      </c>
      <c r="O9" s="12">
        <f t="shared" si="0"/>
        <v>3311.42</v>
      </c>
      <c r="P9" s="7" t="s">
        <v>28</v>
      </c>
      <c r="Q9" s="10" t="str" cm="1">
        <f t="array" ref="Q9">IF(Tabela13[[#This Row],[Início]]="","",MONTH(Tabela13[[#This Row],[Início]])&amp;"/"&amp;YEAR(Tabela13[[#This Row],[Início]]))</f>
        <v>8/2024</v>
      </c>
      <c r="R9" s="31" t="s">
        <v>56</v>
      </c>
      <c r="S9" s="15"/>
    </row>
    <row r="10" spans="1:19" ht="15.95" customHeight="1" x14ac:dyDescent="0.25">
      <c r="A10" s="23" t="s">
        <v>48</v>
      </c>
      <c r="B10" s="7" t="s">
        <v>59</v>
      </c>
      <c r="C10" s="11" t="s">
        <v>60</v>
      </c>
      <c r="D10" s="42" t="s">
        <v>40</v>
      </c>
      <c r="E10" s="8">
        <v>45516</v>
      </c>
      <c r="F10" s="8" t="s">
        <v>51</v>
      </c>
      <c r="G10" s="8">
        <v>45518.5</v>
      </c>
      <c r="H10" s="8" t="s">
        <v>47</v>
      </c>
      <c r="I10" s="8" t="s">
        <v>53</v>
      </c>
      <c r="J10" s="8" t="s">
        <v>54</v>
      </c>
      <c r="K10" s="11" t="s">
        <v>61</v>
      </c>
      <c r="L10" s="9">
        <v>345</v>
      </c>
      <c r="M10" s="13">
        <v>2.5</v>
      </c>
      <c r="N10" s="12">
        <f t="array" ref="N10">IFERROR(IF(M10=0,"",L10*M10),"")</f>
        <v>862.5</v>
      </c>
      <c r="O10" s="12">
        <f t="shared" si="0"/>
        <v>4526.37</v>
      </c>
      <c r="P10" s="7" t="s">
        <v>28</v>
      </c>
      <c r="Q10" s="10" t="str" cm="1">
        <f t="array" ref="Q10">IF(Tabela13[[#This Row],[Início]]="","",MONTH(Tabela13[[#This Row],[Início]])&amp;"/"&amp;YEAR(Tabela13[[#This Row],[Início]]))</f>
        <v>8/2024</v>
      </c>
      <c r="R10" s="31" t="s">
        <v>29</v>
      </c>
      <c r="S10" s="15"/>
    </row>
    <row r="11" spans="1:19" ht="15.95" customHeight="1" x14ac:dyDescent="0.25">
      <c r="A11" s="23" t="s">
        <v>48</v>
      </c>
      <c r="B11" s="7" t="s">
        <v>62</v>
      </c>
      <c r="C11" s="11" t="s">
        <v>63</v>
      </c>
      <c r="D11" s="42" t="s">
        <v>40</v>
      </c>
      <c r="E11" s="8">
        <v>45516</v>
      </c>
      <c r="F11" s="8" t="s">
        <v>51</v>
      </c>
      <c r="G11" s="8">
        <v>45518.5</v>
      </c>
      <c r="H11" s="8" t="s">
        <v>47</v>
      </c>
      <c r="I11" s="8" t="s">
        <v>53</v>
      </c>
      <c r="J11" s="8" t="s">
        <v>54</v>
      </c>
      <c r="K11" s="11" t="s">
        <v>61</v>
      </c>
      <c r="L11" s="9">
        <v>345</v>
      </c>
      <c r="M11" s="13">
        <v>2.5</v>
      </c>
      <c r="N11" s="12">
        <f t="array" ref="N11">IFERROR(IF(M11=0,"",L11*M11),"")</f>
        <v>862.5</v>
      </c>
      <c r="O11" s="12">
        <f t="shared" si="0"/>
        <v>4526.37</v>
      </c>
      <c r="P11" s="7" t="s">
        <v>28</v>
      </c>
      <c r="Q11" s="10" t="str" cm="1">
        <f t="array" ref="Q11">IF(Tabela13[[#This Row],[Início]]="","",MONTH(Tabela13[[#This Row],[Início]])&amp;"/"&amp;YEAR(Tabela13[[#This Row],[Início]]))</f>
        <v>8/2024</v>
      </c>
      <c r="R11" s="31" t="s">
        <v>29</v>
      </c>
      <c r="S11" s="15"/>
    </row>
    <row r="12" spans="1:19" ht="15.95" customHeight="1" x14ac:dyDescent="0.25">
      <c r="A12" s="23" t="s">
        <v>64</v>
      </c>
      <c r="B12" s="7" t="s">
        <v>65</v>
      </c>
      <c r="C12" s="11" t="s">
        <v>66</v>
      </c>
      <c r="D12" s="42" t="s">
        <v>22</v>
      </c>
      <c r="E12" s="8">
        <v>45517</v>
      </c>
      <c r="F12" s="8" t="s">
        <v>67</v>
      </c>
      <c r="G12" s="8">
        <v>45518.5</v>
      </c>
      <c r="H12" s="8" t="s">
        <v>36</v>
      </c>
      <c r="I12" s="8" t="s">
        <v>53</v>
      </c>
      <c r="J12" s="8" t="s">
        <v>54</v>
      </c>
      <c r="K12" s="11" t="s">
        <v>68</v>
      </c>
      <c r="L12" s="9">
        <v>345</v>
      </c>
      <c r="M12" s="13">
        <v>1.5</v>
      </c>
      <c r="N12" s="12">
        <f t="array" ref="N12">IFERROR(IF(M12=0,"",L12*M12),"")</f>
        <v>517.5</v>
      </c>
      <c r="O12" s="12">
        <f t="shared" si="0"/>
        <v>1730.61</v>
      </c>
      <c r="P12" s="7" t="s">
        <v>28</v>
      </c>
      <c r="Q12" s="10" t="str" cm="1">
        <f t="array" ref="Q12">IF(Tabela13[[#This Row],[Início]]="","",MONTH(Tabela13[[#This Row],[Início]])&amp;"/"&amp;YEAR(Tabela13[[#This Row],[Início]]))</f>
        <v>8/2024</v>
      </c>
      <c r="R12" s="31" t="s">
        <v>29</v>
      </c>
      <c r="S12" s="15"/>
    </row>
    <row r="13" spans="1:19" s="27" customFormat="1" ht="15.95" customHeight="1" x14ac:dyDescent="0.25">
      <c r="A13" s="23" t="s">
        <v>64</v>
      </c>
      <c r="B13" s="7" t="s">
        <v>69</v>
      </c>
      <c r="C13" s="11" t="s">
        <v>70</v>
      </c>
      <c r="D13" s="42" t="s">
        <v>22</v>
      </c>
      <c r="E13" s="8">
        <v>45532</v>
      </c>
      <c r="F13" s="8" t="s">
        <v>67</v>
      </c>
      <c r="G13" s="8">
        <v>45534</v>
      </c>
      <c r="H13" s="8" t="s">
        <v>36</v>
      </c>
      <c r="I13" s="8" t="s">
        <v>53</v>
      </c>
      <c r="J13" s="8" t="s">
        <v>54</v>
      </c>
      <c r="K13" s="38">
        <v>1261.1099999999999</v>
      </c>
      <c r="L13" s="9">
        <v>345</v>
      </c>
      <c r="M13" s="13">
        <v>1.5</v>
      </c>
      <c r="N13" s="12" cm="1">
        <f t="array" ref="N13">IFERROR(IF(M13=0,"",L13*M13),"")</f>
        <v>517.5</v>
      </c>
      <c r="O13" s="12">
        <f t="shared" si="0"/>
        <v>1778.61</v>
      </c>
      <c r="P13" s="7" t="s">
        <v>28</v>
      </c>
      <c r="Q13" s="10" t="str" cm="1">
        <f t="array" ref="Q13">IF(Tabela13[[#This Row],[Início]]="","",MONTH(Tabela13[[#This Row],[Início]])&amp;"/"&amp;YEAR(Tabela13[[#This Row],[Início]]))</f>
        <v>8/2024</v>
      </c>
      <c r="R13" s="31" t="s">
        <v>29</v>
      </c>
      <c r="S13" s="15" t="s">
        <v>71</v>
      </c>
    </row>
    <row r="14" spans="1:19" s="27" customFormat="1" ht="15.95" customHeight="1" x14ac:dyDescent="0.25">
      <c r="A14" s="23" t="s">
        <v>72</v>
      </c>
      <c r="B14" s="7" t="s">
        <v>73</v>
      </c>
      <c r="C14" s="11" t="s">
        <v>74</v>
      </c>
      <c r="D14" s="42" t="s">
        <v>22</v>
      </c>
      <c r="E14" s="8">
        <v>45510</v>
      </c>
      <c r="F14" s="8" t="s">
        <v>75</v>
      </c>
      <c r="G14" s="29">
        <v>45511.5</v>
      </c>
      <c r="H14" s="29" t="s">
        <v>47</v>
      </c>
      <c r="I14" s="29" t="s">
        <v>25</v>
      </c>
      <c r="J14" s="29" t="s">
        <v>26</v>
      </c>
      <c r="K14" s="36"/>
      <c r="L14" s="9">
        <v>345</v>
      </c>
      <c r="M14" s="13">
        <v>1.5</v>
      </c>
      <c r="N14" s="9">
        <f t="array" ref="N14">IFERROR(IF(M14=0,"",L14*M14),"")</f>
        <v>517.5</v>
      </c>
      <c r="O14" s="9">
        <f t="shared" si="0"/>
        <v>517.5</v>
      </c>
      <c r="P14" s="7" t="s">
        <v>28</v>
      </c>
      <c r="Q14" s="10" t="str" cm="1">
        <f t="array" ref="Q14">IF(Tabela13[[#This Row],[Início]]="","",MONTH(Tabela13[[#This Row],[Início]])&amp;"/"&amp;YEAR(Tabela13[[#This Row],[Início]]))</f>
        <v>8/2024</v>
      </c>
      <c r="R14" s="31" t="s">
        <v>29</v>
      </c>
      <c r="S14" s="15"/>
    </row>
    <row r="15" spans="1:19" ht="15.95" customHeight="1" x14ac:dyDescent="0.25">
      <c r="A15" s="23" t="s">
        <v>72</v>
      </c>
      <c r="B15" s="7" t="s">
        <v>76</v>
      </c>
      <c r="C15" s="11" t="s">
        <v>77</v>
      </c>
      <c r="D15" s="42" t="s">
        <v>22</v>
      </c>
      <c r="E15" s="8">
        <v>45532</v>
      </c>
      <c r="F15" s="8" t="s">
        <v>75</v>
      </c>
      <c r="G15" s="29">
        <v>45533.5</v>
      </c>
      <c r="H15" s="29" t="s">
        <v>47</v>
      </c>
      <c r="I15" s="29" t="s">
        <v>25</v>
      </c>
      <c r="J15" s="29" t="s">
        <v>26</v>
      </c>
      <c r="K15" s="36"/>
      <c r="L15" s="9">
        <v>345</v>
      </c>
      <c r="M15" s="13">
        <v>1.5</v>
      </c>
      <c r="N15" s="12">
        <f t="array" ref="N15">IFERROR(IF(M15=0,"",L15*M15),"")</f>
        <v>517.5</v>
      </c>
      <c r="O15" s="12">
        <f t="shared" si="0"/>
        <v>517.5</v>
      </c>
      <c r="P15" s="7" t="s">
        <v>28</v>
      </c>
      <c r="Q15" s="10" t="str" cm="1">
        <f t="array" ref="Q15">IF(Tabela13[[#This Row],[Início]]="","",MONTH(Tabela13[[#This Row],[Início]])&amp;"/"&amp;YEAR(Tabela13[[#This Row],[Início]]))</f>
        <v>8/2024</v>
      </c>
      <c r="R15" s="31" t="s">
        <v>29</v>
      </c>
      <c r="S15" s="15"/>
    </row>
    <row r="16" spans="1:19" ht="15.95" customHeight="1" x14ac:dyDescent="0.25">
      <c r="A16" s="23" t="s">
        <v>78</v>
      </c>
      <c r="B16" s="7" t="s">
        <v>79</v>
      </c>
      <c r="C16" s="11" t="s">
        <v>80</v>
      </c>
      <c r="D16" s="42" t="s">
        <v>81</v>
      </c>
      <c r="E16" s="8">
        <v>45515</v>
      </c>
      <c r="F16" s="8" t="s">
        <v>82</v>
      </c>
      <c r="G16" s="29">
        <v>45521.5</v>
      </c>
      <c r="H16" s="29" t="s">
        <v>83</v>
      </c>
      <c r="I16" s="29" t="s">
        <v>53</v>
      </c>
      <c r="J16" s="29" t="s">
        <v>54</v>
      </c>
      <c r="K16" s="36" t="s">
        <v>84</v>
      </c>
      <c r="L16" s="9">
        <v>345</v>
      </c>
      <c r="M16" s="13">
        <v>6.5</v>
      </c>
      <c r="N16" s="12">
        <f t="array" ref="N16">IFERROR(IF(M16=0,"",L16*M16),"")</f>
        <v>2242.5</v>
      </c>
      <c r="O16" s="12">
        <f t="shared" si="0"/>
        <v>5101.0599999999995</v>
      </c>
      <c r="P16" s="7" t="s">
        <v>28</v>
      </c>
      <c r="Q16" s="10" t="str" cm="1">
        <f t="array" ref="Q16">IF(Tabela13[[#This Row],[Início]]="","",MONTH(Tabela13[[#This Row],[Início]])&amp;"/"&amp;YEAR(Tabela13[[#This Row],[Início]]))</f>
        <v>8/2024</v>
      </c>
      <c r="R16" s="31" t="s">
        <v>85</v>
      </c>
      <c r="S16" s="15"/>
    </row>
    <row r="17" spans="1:19" ht="15.95" customHeight="1" x14ac:dyDescent="0.25">
      <c r="A17" s="23" t="s">
        <v>78</v>
      </c>
      <c r="B17" s="7" t="s">
        <v>86</v>
      </c>
      <c r="C17" s="11" t="s">
        <v>87</v>
      </c>
      <c r="D17" s="42" t="s">
        <v>40</v>
      </c>
      <c r="E17" s="35">
        <v>45522</v>
      </c>
      <c r="F17" s="8" t="s">
        <v>82</v>
      </c>
      <c r="G17" s="29"/>
      <c r="H17" s="29" t="s">
        <v>88</v>
      </c>
      <c r="I17" s="29" t="s">
        <v>89</v>
      </c>
      <c r="J17" s="29" t="s">
        <v>54</v>
      </c>
      <c r="K17" s="36">
        <v>631.34</v>
      </c>
      <c r="L17" s="9">
        <v>311</v>
      </c>
      <c r="M17" s="13">
        <v>0</v>
      </c>
      <c r="N17" s="43" t="s">
        <v>27</v>
      </c>
      <c r="O17" s="43">
        <v>631.34</v>
      </c>
      <c r="P17" s="7" t="s">
        <v>28</v>
      </c>
      <c r="Q17" s="10" t="str" cm="1">
        <f t="array" ref="Q17">IF(Tabela13[[#This Row],[Início]]="","",MONTH(Tabela13[[#This Row],[Início]])&amp;"/"&amp;YEAR(Tabela13[[#This Row],[Início]]))</f>
        <v>8/2024</v>
      </c>
      <c r="R17" s="31" t="s">
        <v>90</v>
      </c>
      <c r="S17" s="15"/>
    </row>
    <row r="18" spans="1:19" ht="15.95" customHeight="1" x14ac:dyDescent="0.25">
      <c r="A18" s="23" t="s">
        <v>78</v>
      </c>
      <c r="B18" s="7" t="s">
        <v>91</v>
      </c>
      <c r="C18" s="11" t="s">
        <v>92</v>
      </c>
      <c r="D18" s="42" t="s">
        <v>22</v>
      </c>
      <c r="E18" s="8">
        <v>45517</v>
      </c>
      <c r="F18" s="8" t="s">
        <v>82</v>
      </c>
      <c r="G18" s="8">
        <v>45517</v>
      </c>
      <c r="H18" s="8" t="s">
        <v>93</v>
      </c>
      <c r="I18" s="8" t="s">
        <v>37</v>
      </c>
      <c r="J18" s="8" t="s">
        <v>26</v>
      </c>
      <c r="K18" s="11"/>
      <c r="L18" s="9">
        <v>345</v>
      </c>
      <c r="M18" s="13">
        <v>0</v>
      </c>
      <c r="N18" s="43" t="s">
        <v>27</v>
      </c>
      <c r="O18" s="43"/>
      <c r="P18" s="7" t="s">
        <v>28</v>
      </c>
      <c r="Q18" s="10" t="str" cm="1">
        <f t="array" ref="Q18">IF(Tabela13[[#This Row],[Início]]="","",MONTH(Tabela13[[#This Row],[Início]])&amp;"/"&amp;YEAR(Tabela13[[#This Row],[Início]]))</f>
        <v>8/2024</v>
      </c>
      <c r="R18" s="31" t="s">
        <v>94</v>
      </c>
      <c r="S18" s="15"/>
    </row>
    <row r="19" spans="1:19" ht="15.95" customHeight="1" x14ac:dyDescent="0.25">
      <c r="A19" s="23" t="s">
        <v>78</v>
      </c>
      <c r="B19" s="7" t="s">
        <v>95</v>
      </c>
      <c r="C19" s="11" t="s">
        <v>96</v>
      </c>
      <c r="D19" s="42" t="s">
        <v>22</v>
      </c>
      <c r="E19" s="8">
        <v>45518</v>
      </c>
      <c r="F19" s="8" t="s">
        <v>82</v>
      </c>
      <c r="G19" s="29">
        <v>45518</v>
      </c>
      <c r="H19" s="29" t="s">
        <v>93</v>
      </c>
      <c r="I19" s="29" t="s">
        <v>25</v>
      </c>
      <c r="J19" s="29" t="s">
        <v>26</v>
      </c>
      <c r="K19" s="36"/>
      <c r="L19" s="9">
        <v>345</v>
      </c>
      <c r="M19" s="13">
        <v>0</v>
      </c>
      <c r="N19" s="43" t="s">
        <v>27</v>
      </c>
      <c r="O19" s="43"/>
      <c r="P19" s="7" t="s">
        <v>28</v>
      </c>
      <c r="Q19" s="10" t="str" cm="1">
        <f t="array" ref="Q19">IF(Tabela13[[#This Row],[Início]]="","",MONTH(Tabela13[[#This Row],[Início]])&amp;"/"&amp;YEAR(Tabela13[[#This Row],[Início]]))</f>
        <v>8/2024</v>
      </c>
      <c r="R19" s="31" t="s">
        <v>94</v>
      </c>
      <c r="S19" s="15"/>
    </row>
    <row r="20" spans="1:19" ht="15.95" customHeight="1" x14ac:dyDescent="0.25">
      <c r="A20" s="23" t="s">
        <v>78</v>
      </c>
      <c r="B20" s="7" t="s">
        <v>97</v>
      </c>
      <c r="C20" s="11" t="s">
        <v>98</v>
      </c>
      <c r="D20" s="42" t="s">
        <v>22</v>
      </c>
      <c r="E20" s="8">
        <v>45526</v>
      </c>
      <c r="F20" s="8" t="s">
        <v>82</v>
      </c>
      <c r="G20" s="29">
        <v>45526</v>
      </c>
      <c r="H20" s="29" t="s">
        <v>93</v>
      </c>
      <c r="I20" s="29" t="s">
        <v>37</v>
      </c>
      <c r="J20" s="29" t="s">
        <v>26</v>
      </c>
      <c r="K20" s="36"/>
      <c r="L20" s="9">
        <v>345</v>
      </c>
      <c r="M20" s="13">
        <v>0</v>
      </c>
      <c r="N20" s="43" t="s">
        <v>27</v>
      </c>
      <c r="O20" s="43"/>
      <c r="P20" s="7" t="s">
        <v>28</v>
      </c>
      <c r="Q20" s="10" t="str" cm="1">
        <f t="array" ref="Q20">IF(Tabela13[[#This Row],[Início]]="","",MONTH(Tabela13[[#This Row],[Início]])&amp;"/"&amp;YEAR(Tabela13[[#This Row],[Início]]))</f>
        <v>8/2024</v>
      </c>
      <c r="R20" s="31" t="s">
        <v>94</v>
      </c>
      <c r="S20" s="15"/>
    </row>
    <row r="21" spans="1:19" ht="15.95" customHeight="1" x14ac:dyDescent="0.25">
      <c r="A21" s="23" t="s">
        <v>78</v>
      </c>
      <c r="B21" s="7" t="s">
        <v>99</v>
      </c>
      <c r="C21" s="11" t="s">
        <v>100</v>
      </c>
      <c r="D21" s="42" t="s">
        <v>22</v>
      </c>
      <c r="E21" s="8">
        <v>45530</v>
      </c>
      <c r="F21" s="8" t="s">
        <v>82</v>
      </c>
      <c r="G21" s="29">
        <v>45531.5</v>
      </c>
      <c r="H21" s="29" t="s">
        <v>101</v>
      </c>
      <c r="I21" s="29" t="s">
        <v>53</v>
      </c>
      <c r="J21" s="29" t="s">
        <v>54</v>
      </c>
      <c r="K21" s="36" t="s">
        <v>102</v>
      </c>
      <c r="L21" s="9">
        <v>345</v>
      </c>
      <c r="M21" s="13">
        <v>1.5</v>
      </c>
      <c r="N21" s="12">
        <f t="array" ref="N21">IFERROR(IF(M21=0,"",L21*M21),"")</f>
        <v>517.5</v>
      </c>
      <c r="O21" s="12">
        <f t="shared" si="0"/>
        <v>1304.8499999999999</v>
      </c>
      <c r="P21" s="7" t="s">
        <v>28</v>
      </c>
      <c r="Q21" s="10" t="str" cm="1">
        <f t="array" ref="Q21">IF(Tabela13[[#This Row],[Início]]="","",MONTH(Tabela13[[#This Row],[Início]])&amp;"/"&amp;YEAR(Tabela13[[#This Row],[Início]]))</f>
        <v>8/2024</v>
      </c>
      <c r="R21" s="31" t="s">
        <v>29</v>
      </c>
      <c r="S21" s="15"/>
    </row>
    <row r="22" spans="1:19" ht="15.95" customHeight="1" x14ac:dyDescent="0.25">
      <c r="A22" s="23" t="s">
        <v>78</v>
      </c>
      <c r="B22" s="7" t="s">
        <v>103</v>
      </c>
      <c r="C22" s="11" t="s">
        <v>104</v>
      </c>
      <c r="D22" s="42" t="s">
        <v>105</v>
      </c>
      <c r="E22" s="8">
        <v>45523</v>
      </c>
      <c r="F22" s="8" t="s">
        <v>82</v>
      </c>
      <c r="G22" s="8">
        <v>45527.5</v>
      </c>
      <c r="H22" s="8" t="s">
        <v>93</v>
      </c>
      <c r="I22" s="8" t="s">
        <v>25</v>
      </c>
      <c r="J22" s="8" t="s">
        <v>26</v>
      </c>
      <c r="K22" s="11"/>
      <c r="L22" s="9">
        <v>438</v>
      </c>
      <c r="M22" s="13">
        <v>4.5</v>
      </c>
      <c r="N22" s="12" cm="1">
        <f t="array" ref="N22">IFERROR(IF(M22=0,"",L22*M22),"")</f>
        <v>1971</v>
      </c>
      <c r="O22" s="12">
        <f t="shared" si="0"/>
        <v>1971</v>
      </c>
      <c r="P22" s="7" t="s">
        <v>106</v>
      </c>
      <c r="Q22" s="10" t="str" cm="1">
        <f t="array" ref="Q22">IF(Tabela13[[#This Row],[Início]]="","",MONTH(Tabela13[[#This Row],[Início]])&amp;"/"&amp;YEAR(Tabela13[[#This Row],[Início]]))</f>
        <v>8/2024</v>
      </c>
      <c r="R22" s="31" t="s">
        <v>107</v>
      </c>
      <c r="S22" s="15"/>
    </row>
    <row r="23" spans="1:19" s="27" customFormat="1" ht="15.95" customHeight="1" x14ac:dyDescent="0.25">
      <c r="A23" s="23" t="s">
        <v>78</v>
      </c>
      <c r="B23" s="7" t="s">
        <v>108</v>
      </c>
      <c r="C23" s="11" t="s">
        <v>109</v>
      </c>
      <c r="D23" s="42" t="s">
        <v>22</v>
      </c>
      <c r="E23" s="8">
        <v>45509</v>
      </c>
      <c r="F23" s="8" t="s">
        <v>82</v>
      </c>
      <c r="G23" s="29">
        <v>45510.5</v>
      </c>
      <c r="H23" s="29" t="s">
        <v>101</v>
      </c>
      <c r="I23" s="29" t="s">
        <v>53</v>
      </c>
      <c r="J23" s="29" t="s">
        <v>54</v>
      </c>
      <c r="K23" s="36" t="s">
        <v>110</v>
      </c>
      <c r="L23" s="25">
        <v>345</v>
      </c>
      <c r="M23" s="13">
        <v>1.5</v>
      </c>
      <c r="N23" s="26">
        <f t="array" ref="N23">IFERROR(IF(M23=0,"",L23*M23),"")</f>
        <v>517.5</v>
      </c>
      <c r="O23" s="26">
        <f t="shared" si="0"/>
        <v>2269.0500000000002</v>
      </c>
      <c r="P23" s="7" t="s">
        <v>28</v>
      </c>
      <c r="Q23" s="10" t="str" cm="1">
        <f t="array" ref="Q23">IF(Tabela13[[#This Row],[Início]]="","",MONTH(Tabela13[[#This Row],[Início]])&amp;"/"&amp;YEAR(Tabela13[[#This Row],[Início]]))</f>
        <v>8/2024</v>
      </c>
      <c r="R23" s="31" t="s">
        <v>29</v>
      </c>
      <c r="S23" s="15"/>
    </row>
    <row r="24" spans="1:19" s="27" customFormat="1" ht="15.95" customHeight="1" x14ac:dyDescent="0.25">
      <c r="A24" s="23" t="s">
        <v>78</v>
      </c>
      <c r="B24" s="7" t="s">
        <v>111</v>
      </c>
      <c r="C24" s="11" t="s">
        <v>112</v>
      </c>
      <c r="D24" s="42" t="s">
        <v>105</v>
      </c>
      <c r="E24" s="8">
        <v>45531</v>
      </c>
      <c r="F24" s="8" t="s">
        <v>82</v>
      </c>
      <c r="G24" s="29">
        <v>45533.5</v>
      </c>
      <c r="H24" s="29" t="s">
        <v>113</v>
      </c>
      <c r="I24" s="29" t="s">
        <v>25</v>
      </c>
      <c r="J24" s="29" t="s">
        <v>26</v>
      </c>
      <c r="K24" s="36"/>
      <c r="L24" s="9">
        <v>394</v>
      </c>
      <c r="M24" s="13">
        <v>2.5</v>
      </c>
      <c r="N24" s="12">
        <f t="array" ref="N24">IFERROR(IF(M24=0,"",L24*M24),"")</f>
        <v>985</v>
      </c>
      <c r="O24" s="12">
        <f t="shared" si="0"/>
        <v>985</v>
      </c>
      <c r="P24" s="7" t="s">
        <v>28</v>
      </c>
      <c r="Q24" s="10" t="str" cm="1">
        <f t="array" ref="Q24">IF(Tabela13[[#This Row],[Início]]="","",MONTH(Tabela13[[#This Row],[Início]])&amp;"/"&amp;YEAR(Tabela13[[#This Row],[Início]]))</f>
        <v>8/2024</v>
      </c>
      <c r="R24" s="31" t="s">
        <v>114</v>
      </c>
      <c r="S24" s="15"/>
    </row>
    <row r="25" spans="1:19" s="27" customFormat="1" ht="15.95" customHeight="1" x14ac:dyDescent="0.25">
      <c r="A25" s="23" t="s">
        <v>78</v>
      </c>
      <c r="B25" s="7" t="s">
        <v>115</v>
      </c>
      <c r="C25" s="11" t="s">
        <v>116</v>
      </c>
      <c r="D25" s="42" t="s">
        <v>40</v>
      </c>
      <c r="E25" s="8">
        <v>45531</v>
      </c>
      <c r="F25" s="8" t="s">
        <v>82</v>
      </c>
      <c r="G25" s="29">
        <v>45533.5</v>
      </c>
      <c r="H25" s="29" t="s">
        <v>113</v>
      </c>
      <c r="I25" s="29" t="s">
        <v>25</v>
      </c>
      <c r="J25" s="29" t="s">
        <v>26</v>
      </c>
      <c r="K25" s="36"/>
      <c r="L25" s="9">
        <v>345</v>
      </c>
      <c r="M25" s="13">
        <v>2.5</v>
      </c>
      <c r="N25" s="12">
        <f t="array" ref="N25">IFERROR(IF(M25=0,"",L25*M25),"")</f>
        <v>862.5</v>
      </c>
      <c r="O25" s="12">
        <f t="shared" si="0"/>
        <v>862.5</v>
      </c>
      <c r="P25" s="7" t="s">
        <v>28</v>
      </c>
      <c r="Q25" s="10" t="str" cm="1">
        <f t="array" ref="Q25">IF(Tabela13[[#This Row],[Início]]="","",MONTH(Tabela13[[#This Row],[Início]])&amp;"/"&amp;YEAR(Tabela13[[#This Row],[Início]]))</f>
        <v>8/2024</v>
      </c>
      <c r="R25" s="31" t="s">
        <v>114</v>
      </c>
      <c r="S25" s="15"/>
    </row>
    <row r="26" spans="1:19" ht="15.95" customHeight="1" x14ac:dyDescent="0.25">
      <c r="A26" s="23" t="s">
        <v>78</v>
      </c>
      <c r="B26" s="7" t="s">
        <v>79</v>
      </c>
      <c r="C26" s="11" t="s">
        <v>80</v>
      </c>
      <c r="D26" s="42" t="s">
        <v>81</v>
      </c>
      <c r="E26" s="8">
        <v>45529</v>
      </c>
      <c r="F26" s="8" t="s">
        <v>82</v>
      </c>
      <c r="G26" s="8">
        <v>45541</v>
      </c>
      <c r="H26" s="8" t="s">
        <v>117</v>
      </c>
      <c r="I26" s="8" t="s">
        <v>118</v>
      </c>
      <c r="J26" s="8" t="s">
        <v>26</v>
      </c>
      <c r="K26" s="11"/>
      <c r="L26" s="9">
        <v>0</v>
      </c>
      <c r="M26" s="13">
        <v>12.5</v>
      </c>
      <c r="N26" s="9">
        <v>3938.5</v>
      </c>
      <c r="O26" s="9">
        <f t="shared" si="0"/>
        <v>3938.5</v>
      </c>
      <c r="P26" s="7" t="s">
        <v>28</v>
      </c>
      <c r="Q26" s="10" t="str" cm="1">
        <f t="array" ref="Q26">IF(Tabela13[[#This Row],[Início]]="","",MONTH(Tabela13[[#This Row],[Início]])&amp;"/"&amp;YEAR(Tabela13[[#This Row],[Início]]))</f>
        <v>8/2024</v>
      </c>
      <c r="R26" s="31" t="s">
        <v>119</v>
      </c>
      <c r="S26" s="15" t="s">
        <v>120</v>
      </c>
    </row>
    <row r="27" spans="1:19" ht="15.95" customHeight="1" x14ac:dyDescent="0.25">
      <c r="A27" s="23" t="s">
        <v>78</v>
      </c>
      <c r="B27" s="7" t="s">
        <v>121</v>
      </c>
      <c r="C27" s="11" t="s">
        <v>122</v>
      </c>
      <c r="D27" s="42" t="s">
        <v>123</v>
      </c>
      <c r="E27" s="35">
        <v>45530</v>
      </c>
      <c r="F27" s="8" t="s">
        <v>82</v>
      </c>
      <c r="G27" s="8">
        <v>45533</v>
      </c>
      <c r="H27" s="8" t="s">
        <v>35</v>
      </c>
      <c r="I27" s="8" t="s">
        <v>118</v>
      </c>
      <c r="J27" s="8" t="s">
        <v>26</v>
      </c>
      <c r="K27" s="11"/>
      <c r="L27" s="9">
        <v>311</v>
      </c>
      <c r="M27" s="13">
        <f>2.5+1</f>
        <v>3.5</v>
      </c>
      <c r="N27" s="9" cm="1">
        <f t="array" ref="N27">IFERROR(IF(M27=0,"",L27*M27),"")</f>
        <v>1088.5</v>
      </c>
      <c r="O27" s="9">
        <f t="shared" si="0"/>
        <v>1088.5</v>
      </c>
      <c r="P27" s="7" t="s">
        <v>28</v>
      </c>
      <c r="Q27" s="10" t="str" cm="1">
        <f t="array" ref="Q27">IF(Tabela13[[#This Row],[Início]]="","",MONTH(Tabela13[[#This Row],[Início]])&amp;"/"&amp;YEAR(Tabela13[[#This Row],[Início]]))</f>
        <v>8/2024</v>
      </c>
      <c r="R27" s="31" t="s">
        <v>124</v>
      </c>
      <c r="S27" s="15" t="s">
        <v>125</v>
      </c>
    </row>
    <row r="28" spans="1:19" s="27" customFormat="1" ht="15.95" customHeight="1" x14ac:dyDescent="0.25">
      <c r="A28" s="23" t="s">
        <v>78</v>
      </c>
      <c r="B28" s="7" t="s">
        <v>126</v>
      </c>
      <c r="C28" s="11" t="s">
        <v>127</v>
      </c>
      <c r="D28" s="42" t="s">
        <v>128</v>
      </c>
      <c r="E28" s="35">
        <v>45530</v>
      </c>
      <c r="F28" s="8" t="s">
        <v>82</v>
      </c>
      <c r="G28" s="8">
        <v>45533</v>
      </c>
      <c r="H28" s="8" t="s">
        <v>35</v>
      </c>
      <c r="I28" s="8" t="s">
        <v>118</v>
      </c>
      <c r="J28" s="8" t="s">
        <v>26</v>
      </c>
      <c r="K28" s="11"/>
      <c r="L28" s="9">
        <v>394</v>
      </c>
      <c r="M28" s="13">
        <f>2.5+1</f>
        <v>3.5</v>
      </c>
      <c r="N28" s="9">
        <f t="array" ref="N28">IFERROR(IF(M28=0,"",L28*M28),"")</f>
        <v>1379</v>
      </c>
      <c r="O28" s="9">
        <f t="shared" si="0"/>
        <v>1379</v>
      </c>
      <c r="P28" s="7" t="s">
        <v>28</v>
      </c>
      <c r="Q28" s="10" t="str" cm="1">
        <f t="array" ref="Q28">IF(Tabela13[[#This Row],[Início]]="","",MONTH(Tabela13[[#This Row],[Início]])&amp;"/"&amp;YEAR(Tabela13[[#This Row],[Início]]))</f>
        <v>8/2024</v>
      </c>
      <c r="R28" s="31" t="s">
        <v>124</v>
      </c>
      <c r="S28" s="15" t="s">
        <v>125</v>
      </c>
    </row>
    <row r="29" spans="1:19" s="27" customFormat="1" ht="15.95" customHeight="1" x14ac:dyDescent="0.25">
      <c r="A29" s="23" t="s">
        <v>129</v>
      </c>
      <c r="B29" s="7" t="s">
        <v>130</v>
      </c>
      <c r="C29" s="11" t="s">
        <v>131</v>
      </c>
      <c r="D29" s="42" t="s">
        <v>40</v>
      </c>
      <c r="E29" s="35">
        <v>45525</v>
      </c>
      <c r="F29" s="35" t="s">
        <v>132</v>
      </c>
      <c r="G29" s="35">
        <v>45527.5</v>
      </c>
      <c r="H29" s="35" t="s">
        <v>133</v>
      </c>
      <c r="I29" s="35" t="s">
        <v>53</v>
      </c>
      <c r="J29" s="29" t="s">
        <v>54</v>
      </c>
      <c r="K29" s="37">
        <v>1781.81</v>
      </c>
      <c r="L29" s="9">
        <v>345</v>
      </c>
      <c r="M29" s="13">
        <v>2.5</v>
      </c>
      <c r="N29" s="12">
        <f t="array" ref="N29">IFERROR(IF(M29=0,"",L29*M29),"")</f>
        <v>862.5</v>
      </c>
      <c r="O29" s="12">
        <f t="shared" si="0"/>
        <v>2644.31</v>
      </c>
      <c r="P29" s="7" t="s">
        <v>28</v>
      </c>
      <c r="Q29" s="10" t="str" cm="1">
        <f t="array" ref="Q29">IF(Tabela13[[#This Row],[Início]]="","",MONTH(Tabela13[[#This Row],[Início]])&amp;"/"&amp;YEAR(Tabela13[[#This Row],[Início]]))</f>
        <v>8/2024</v>
      </c>
      <c r="R29" s="31" t="s">
        <v>29</v>
      </c>
      <c r="S29" s="15"/>
    </row>
    <row r="30" spans="1:19" s="28" customFormat="1" ht="15.95" customHeight="1" x14ac:dyDescent="0.25">
      <c r="A30" s="23" t="s">
        <v>134</v>
      </c>
      <c r="B30" s="7" t="s">
        <v>135</v>
      </c>
      <c r="C30" s="11" t="s">
        <v>136</v>
      </c>
      <c r="D30" s="42" t="s">
        <v>22</v>
      </c>
      <c r="E30" s="8">
        <v>45509</v>
      </c>
      <c r="F30" s="8" t="s">
        <v>137</v>
      </c>
      <c r="G30" s="8">
        <v>45510.5</v>
      </c>
      <c r="H30" s="8" t="s">
        <v>36</v>
      </c>
      <c r="I30" s="8" t="s">
        <v>53</v>
      </c>
      <c r="J30" s="8" t="s">
        <v>54</v>
      </c>
      <c r="K30" s="38">
        <v>2171.0500000000002</v>
      </c>
      <c r="L30" s="9">
        <v>345</v>
      </c>
      <c r="M30" s="13">
        <v>1.5</v>
      </c>
      <c r="N30" s="12" cm="1">
        <f t="array" ref="N30">IFERROR(IF(M30=0,"",L30*M30),"")</f>
        <v>517.5</v>
      </c>
      <c r="O30" s="12">
        <f t="shared" si="0"/>
        <v>2688.55</v>
      </c>
      <c r="P30" s="7" t="s">
        <v>28</v>
      </c>
      <c r="Q30" s="10" t="str" cm="1">
        <f t="array" ref="Q30">IF(Tabela13[[#This Row],[Início]]="","",MONTH(Tabela13[[#This Row],[Início]])&amp;"/"&amp;YEAR(Tabela13[[#This Row],[Início]]))</f>
        <v>8/2024</v>
      </c>
      <c r="R30" s="31" t="s">
        <v>29</v>
      </c>
      <c r="S30" s="15"/>
    </row>
    <row r="31" spans="1:19" s="5" customFormat="1" ht="15.95" customHeight="1" x14ac:dyDescent="0.25">
      <c r="A31" s="23" t="s">
        <v>134</v>
      </c>
      <c r="B31" s="7" t="s">
        <v>138</v>
      </c>
      <c r="C31" s="11" t="s">
        <v>139</v>
      </c>
      <c r="D31" s="42" t="s">
        <v>22</v>
      </c>
      <c r="E31" s="8">
        <v>45511</v>
      </c>
      <c r="F31" s="8" t="s">
        <v>137</v>
      </c>
      <c r="G31" s="8">
        <v>45512.5</v>
      </c>
      <c r="H31" s="8" t="s">
        <v>36</v>
      </c>
      <c r="I31" s="8" t="s">
        <v>53</v>
      </c>
      <c r="J31" s="8" t="s">
        <v>54</v>
      </c>
      <c r="K31" s="38">
        <v>1873.34</v>
      </c>
      <c r="L31" s="9">
        <v>345</v>
      </c>
      <c r="M31" s="13">
        <v>1.5</v>
      </c>
      <c r="N31" s="12">
        <f t="array" ref="N31">IFERROR(IF(M31=0,"",L31*M31),"")</f>
        <v>517.5</v>
      </c>
      <c r="O31" s="12">
        <f t="shared" si="0"/>
        <v>2390.84</v>
      </c>
      <c r="P31" s="7" t="s">
        <v>28</v>
      </c>
      <c r="Q31" s="10" t="str" cm="1">
        <f t="array" ref="Q31">IF(Tabela13[[#This Row],[Início]]="","",MONTH(Tabela13[[#This Row],[Início]])&amp;"/"&amp;YEAR(Tabela13[[#This Row],[Início]]))</f>
        <v>8/2024</v>
      </c>
      <c r="R31" s="31" t="s">
        <v>29</v>
      </c>
      <c r="S31" s="15"/>
    </row>
    <row r="32" spans="1:19" s="5" customFormat="1" ht="15.95" customHeight="1" x14ac:dyDescent="0.25">
      <c r="A32" s="23" t="s">
        <v>134</v>
      </c>
      <c r="B32" s="7" t="s">
        <v>140</v>
      </c>
      <c r="C32" s="11" t="s">
        <v>141</v>
      </c>
      <c r="D32" s="42" t="s">
        <v>22</v>
      </c>
      <c r="E32" s="8">
        <v>45524</v>
      </c>
      <c r="F32" s="8" t="s">
        <v>137</v>
      </c>
      <c r="G32" s="8">
        <v>45525.5</v>
      </c>
      <c r="H32" s="8" t="s">
        <v>36</v>
      </c>
      <c r="I32" s="8" t="s">
        <v>53</v>
      </c>
      <c r="J32" s="8" t="s">
        <v>54</v>
      </c>
      <c r="K32" s="11" t="s">
        <v>142</v>
      </c>
      <c r="L32" s="9">
        <v>345</v>
      </c>
      <c r="M32" s="13">
        <v>1.5</v>
      </c>
      <c r="N32" s="12">
        <f t="array" ref="N32">IFERROR(IF(M32=0,"",L32*M32),"")</f>
        <v>517.5</v>
      </c>
      <c r="O32" s="12">
        <f t="shared" si="0"/>
        <v>2478.2399999999998</v>
      </c>
      <c r="P32" s="7" t="s">
        <v>28</v>
      </c>
      <c r="Q32" s="10" t="str" cm="1">
        <f t="array" ref="Q32">IF(Tabela13[[#This Row],[Início]]="","",MONTH(Tabela13[[#This Row],[Início]])&amp;"/"&amp;YEAR(Tabela13[[#This Row],[Início]]))</f>
        <v>8/2024</v>
      </c>
      <c r="R32" s="31" t="s">
        <v>29</v>
      </c>
      <c r="S32" s="15"/>
    </row>
    <row r="33" spans="1:19" s="5" customFormat="1" ht="15.95" customHeight="1" x14ac:dyDescent="0.25">
      <c r="A33" s="23" t="s">
        <v>134</v>
      </c>
      <c r="B33" s="7" t="s">
        <v>143</v>
      </c>
      <c r="C33" s="11" t="s">
        <v>144</v>
      </c>
      <c r="D33" s="42" t="s">
        <v>22</v>
      </c>
      <c r="E33" s="8">
        <v>45530</v>
      </c>
      <c r="F33" s="8" t="s">
        <v>137</v>
      </c>
      <c r="G33" s="8">
        <v>45531.5</v>
      </c>
      <c r="H33" s="8" t="s">
        <v>36</v>
      </c>
      <c r="I33" s="8" t="s">
        <v>53</v>
      </c>
      <c r="J33" s="8" t="s">
        <v>54</v>
      </c>
      <c r="K33" s="11" t="s">
        <v>145</v>
      </c>
      <c r="L33" s="9">
        <v>345</v>
      </c>
      <c r="M33" s="13">
        <v>1.5</v>
      </c>
      <c r="N33" s="12" cm="1">
        <f t="array" ref="N33">IFERROR(IF(M33=0,"",L33*M33),"")</f>
        <v>517.5</v>
      </c>
      <c r="O33" s="12">
        <f t="shared" si="0"/>
        <v>2344.2399999999998</v>
      </c>
      <c r="P33" s="7" t="s">
        <v>28</v>
      </c>
      <c r="Q33" s="10" t="str" cm="1">
        <f t="array" ref="Q33">IF(Tabela13[[#This Row],[Início]]="","",MONTH(Tabela13[[#This Row],[Início]])&amp;"/"&amp;YEAR(Tabela13[[#This Row],[Início]]))</f>
        <v>8/2024</v>
      </c>
      <c r="R33" s="31" t="s">
        <v>29</v>
      </c>
      <c r="S33" s="15"/>
    </row>
    <row r="34" spans="1:19" s="5" customFormat="1" ht="15.95" customHeight="1" x14ac:dyDescent="0.25">
      <c r="A34" s="23" t="s">
        <v>146</v>
      </c>
      <c r="B34" s="7" t="s">
        <v>147</v>
      </c>
      <c r="C34" s="11" t="s">
        <v>148</v>
      </c>
      <c r="D34" s="42" t="s">
        <v>123</v>
      </c>
      <c r="E34" s="8">
        <v>45509</v>
      </c>
      <c r="F34" s="8" t="s">
        <v>149</v>
      </c>
      <c r="G34" s="29">
        <v>45520.5</v>
      </c>
      <c r="H34" s="29" t="s">
        <v>150</v>
      </c>
      <c r="I34" s="29" t="s">
        <v>37</v>
      </c>
      <c r="J34" s="29" t="s">
        <v>26</v>
      </c>
      <c r="K34" s="36"/>
      <c r="L34" s="9">
        <v>311</v>
      </c>
      <c r="M34" s="13">
        <v>11.5</v>
      </c>
      <c r="N34" s="12">
        <f t="array" ref="N34">IFERROR(IF(M34=0,"",L34*M34),"")</f>
        <v>3576.5</v>
      </c>
      <c r="O34" s="12">
        <f t="shared" ref="O34:O65" si="1">N34+K34</f>
        <v>3576.5</v>
      </c>
      <c r="P34" s="7" t="s">
        <v>28</v>
      </c>
      <c r="Q34" s="10" t="str" cm="1">
        <f t="array" ref="Q34">IF(Tabela13[[#This Row],[Início]]="","",MONTH(Tabela13[[#This Row],[Início]])&amp;"/"&amp;YEAR(Tabela13[[#This Row],[Início]]))</f>
        <v>8/2024</v>
      </c>
      <c r="R34" s="31" t="s">
        <v>151</v>
      </c>
      <c r="S34" s="24"/>
    </row>
    <row r="35" spans="1:19" s="5" customFormat="1" ht="15.95" customHeight="1" x14ac:dyDescent="0.25">
      <c r="A35" s="23" t="s">
        <v>146</v>
      </c>
      <c r="B35" s="7" t="s">
        <v>147</v>
      </c>
      <c r="C35" s="11" t="s">
        <v>148</v>
      </c>
      <c r="D35" s="42" t="s">
        <v>123</v>
      </c>
      <c r="E35" s="8">
        <v>45520</v>
      </c>
      <c r="F35" s="8" t="s">
        <v>149</v>
      </c>
      <c r="G35" s="29">
        <v>45521</v>
      </c>
      <c r="H35" s="29" t="s">
        <v>150</v>
      </c>
      <c r="I35" s="29" t="s">
        <v>37</v>
      </c>
      <c r="J35" s="29" t="s">
        <v>26</v>
      </c>
      <c r="K35" s="36"/>
      <c r="L35" s="9">
        <v>311</v>
      </c>
      <c r="M35" s="13">
        <v>1</v>
      </c>
      <c r="N35" s="12">
        <f t="array" ref="N35">IFERROR(IF(M35=0,"",L35*M35),"")</f>
        <v>311</v>
      </c>
      <c r="O35" s="12">
        <f t="shared" si="1"/>
        <v>311</v>
      </c>
      <c r="P35" s="7" t="s">
        <v>28</v>
      </c>
      <c r="Q35" s="10" t="str" cm="1">
        <f t="array" ref="Q35">IF(Tabela13[[#This Row],[Início]]="","",MONTH(Tabela13[[#This Row],[Início]])&amp;"/"&amp;YEAR(Tabela13[[#This Row],[Início]]))</f>
        <v>8/2024</v>
      </c>
      <c r="R35" s="31" t="s">
        <v>151</v>
      </c>
      <c r="S35" s="15"/>
    </row>
    <row r="36" spans="1:19" s="5" customFormat="1" ht="15.95" customHeight="1" x14ac:dyDescent="0.25">
      <c r="A36" s="23" t="s">
        <v>146</v>
      </c>
      <c r="B36" s="7" t="s">
        <v>152</v>
      </c>
      <c r="C36" s="11" t="s">
        <v>153</v>
      </c>
      <c r="D36" s="42" t="s">
        <v>40</v>
      </c>
      <c r="E36" s="8">
        <v>45529</v>
      </c>
      <c r="F36" s="8" t="s">
        <v>149</v>
      </c>
      <c r="G36" s="8">
        <v>45532.5</v>
      </c>
      <c r="H36" s="8" t="s">
        <v>154</v>
      </c>
      <c r="I36" s="8" t="s">
        <v>37</v>
      </c>
      <c r="J36" s="8" t="s">
        <v>26</v>
      </c>
      <c r="K36" s="11"/>
      <c r="L36" s="9">
        <v>345</v>
      </c>
      <c r="M36" s="13">
        <v>3.5</v>
      </c>
      <c r="N36" s="12" cm="1">
        <f t="array" ref="N36">IFERROR(IF(M36=0,"",L36*M36),"")</f>
        <v>1207.5</v>
      </c>
      <c r="O36" s="12">
        <f t="shared" si="1"/>
        <v>1207.5</v>
      </c>
      <c r="P36" s="7" t="s">
        <v>28</v>
      </c>
      <c r="Q36" s="10" t="str" cm="1">
        <f t="array" ref="Q36">IF(Tabela13[[#This Row],[Início]]="","",MONTH(Tabela13[[#This Row],[Início]])&amp;"/"&amp;YEAR(Tabela13[[#This Row],[Início]]))</f>
        <v>8/2024</v>
      </c>
      <c r="R36" s="31" t="s">
        <v>29</v>
      </c>
      <c r="S36" s="15"/>
    </row>
    <row r="37" spans="1:19" s="5" customFormat="1" ht="15.95" customHeight="1" x14ac:dyDescent="0.25">
      <c r="A37" s="23" t="s">
        <v>146</v>
      </c>
      <c r="B37" s="7" t="s">
        <v>147</v>
      </c>
      <c r="C37" s="11" t="s">
        <v>148</v>
      </c>
      <c r="D37" s="42" t="s">
        <v>123</v>
      </c>
      <c r="E37" s="8">
        <v>45529</v>
      </c>
      <c r="F37" s="8" t="s">
        <v>149</v>
      </c>
      <c r="G37" s="29">
        <v>45531.5</v>
      </c>
      <c r="H37" s="29" t="s">
        <v>101</v>
      </c>
      <c r="I37" s="29" t="s">
        <v>53</v>
      </c>
      <c r="J37" s="29" t="s">
        <v>54</v>
      </c>
      <c r="K37" s="36" t="s">
        <v>155</v>
      </c>
      <c r="L37" s="9">
        <v>345</v>
      </c>
      <c r="M37" s="13">
        <v>2.5</v>
      </c>
      <c r="N37" s="12">
        <f t="array" ref="N37">IFERROR(IF(M37=0,"",L37*M37),"")</f>
        <v>862.5</v>
      </c>
      <c r="O37" s="12">
        <f t="shared" si="1"/>
        <v>5240.6400000000003</v>
      </c>
      <c r="P37" s="7" t="s">
        <v>28</v>
      </c>
      <c r="Q37" s="10" t="str" cm="1">
        <f t="array" ref="Q37">IF(Tabela13[[#This Row],[Início]]="","",MONTH(Tabela13[[#This Row],[Início]])&amp;"/"&amp;YEAR(Tabela13[[#This Row],[Início]]))</f>
        <v>8/2024</v>
      </c>
      <c r="R37" s="31" t="s">
        <v>156</v>
      </c>
      <c r="S37" s="15"/>
    </row>
    <row r="38" spans="1:19" s="5" customFormat="1" ht="15.95" customHeight="1" x14ac:dyDescent="0.25">
      <c r="A38" s="23" t="s">
        <v>157</v>
      </c>
      <c r="B38" s="7" t="s">
        <v>158</v>
      </c>
      <c r="C38" s="11" t="s">
        <v>159</v>
      </c>
      <c r="D38" s="42" t="s">
        <v>22</v>
      </c>
      <c r="E38" s="8">
        <v>45524</v>
      </c>
      <c r="F38" s="8" t="s">
        <v>83</v>
      </c>
      <c r="G38" s="8">
        <v>45525.5</v>
      </c>
      <c r="H38" s="8" t="s">
        <v>160</v>
      </c>
      <c r="I38" s="8" t="s">
        <v>25</v>
      </c>
      <c r="J38" s="8" t="s">
        <v>26</v>
      </c>
      <c r="K38" s="11"/>
      <c r="L38" s="9">
        <v>345</v>
      </c>
      <c r="M38" s="13">
        <v>1.5</v>
      </c>
      <c r="N38" s="12">
        <f t="array" ref="N38">IFERROR(IF(M38=0,"",L38*M38),"")</f>
        <v>517.5</v>
      </c>
      <c r="O38" s="12">
        <f t="shared" si="1"/>
        <v>517.5</v>
      </c>
      <c r="P38" s="7" t="s">
        <v>28</v>
      </c>
      <c r="Q38" s="10" t="str" cm="1">
        <f t="array" ref="Q38">IF(Tabela13[[#This Row],[Início]]="","",MONTH(Tabela13[[#This Row],[Início]])&amp;"/"&amp;YEAR(Tabela13[[#This Row],[Início]]))</f>
        <v>8/2024</v>
      </c>
      <c r="R38" s="31" t="s">
        <v>29</v>
      </c>
      <c r="S38" s="15"/>
    </row>
    <row r="39" spans="1:19" s="5" customFormat="1" ht="15.95" customHeight="1" x14ac:dyDescent="0.25">
      <c r="A39" s="23" t="s">
        <v>157</v>
      </c>
      <c r="B39" s="7" t="s">
        <v>161</v>
      </c>
      <c r="C39" s="11" t="s">
        <v>162</v>
      </c>
      <c r="D39" s="42" t="s">
        <v>163</v>
      </c>
      <c r="E39" s="8">
        <v>45518</v>
      </c>
      <c r="F39" s="8" t="s">
        <v>83</v>
      </c>
      <c r="G39" s="29">
        <v>45548.5</v>
      </c>
      <c r="H39" s="29" t="s">
        <v>164</v>
      </c>
      <c r="I39" s="29" t="s">
        <v>53</v>
      </c>
      <c r="J39" s="29" t="s">
        <v>54</v>
      </c>
      <c r="K39" s="37">
        <v>4978.32</v>
      </c>
      <c r="L39" s="9">
        <v>345</v>
      </c>
      <c r="M39" s="13">
        <v>30.5</v>
      </c>
      <c r="N39" s="12">
        <f t="array" ref="N39">IFERROR(IF(M39=0,"",L39*M39),"")</f>
        <v>10522.5</v>
      </c>
      <c r="O39" s="12">
        <f t="shared" si="1"/>
        <v>15500.82</v>
      </c>
      <c r="P39" s="7" t="s">
        <v>28</v>
      </c>
      <c r="Q39" s="10" t="str" cm="1">
        <f t="array" ref="Q39">IF(Tabela13[[#This Row],[Início]]="","",MONTH(Tabela13[[#This Row],[Início]])&amp;"/"&amp;YEAR(Tabela13[[#This Row],[Início]]))</f>
        <v>8/2024</v>
      </c>
      <c r="R39" s="31" t="s">
        <v>165</v>
      </c>
      <c r="S39" s="15"/>
    </row>
    <row r="40" spans="1:19" s="5" customFormat="1" ht="15.95" customHeight="1" x14ac:dyDescent="0.25">
      <c r="A40" s="23" t="s">
        <v>166</v>
      </c>
      <c r="B40" s="7" t="s">
        <v>167</v>
      </c>
      <c r="C40" s="11" t="s">
        <v>168</v>
      </c>
      <c r="D40" s="42" t="s">
        <v>22</v>
      </c>
      <c r="E40" s="35">
        <v>45514</v>
      </c>
      <c r="F40" s="8" t="s">
        <v>101</v>
      </c>
      <c r="G40" s="29"/>
      <c r="H40" s="29" t="s">
        <v>88</v>
      </c>
      <c r="I40" s="29" t="s">
        <v>25</v>
      </c>
      <c r="J40" s="29" t="s">
        <v>26</v>
      </c>
      <c r="K40" s="36" t="s">
        <v>26</v>
      </c>
      <c r="L40" s="9">
        <v>394</v>
      </c>
      <c r="M40" s="13">
        <v>0</v>
      </c>
      <c r="N40" s="43" t="s">
        <v>27</v>
      </c>
      <c r="O40" s="43"/>
      <c r="P40" s="7" t="s">
        <v>28</v>
      </c>
      <c r="Q40" s="10" t="str" cm="1">
        <f t="array" ref="Q40">IF(Tabela13[[#This Row],[Início]]="","",MONTH(Tabela13[[#This Row],[Início]])&amp;"/"&amp;YEAR(Tabela13[[#This Row],[Início]]))</f>
        <v>8/2024</v>
      </c>
      <c r="R40" s="31" t="s">
        <v>169</v>
      </c>
      <c r="S40" s="15"/>
    </row>
    <row r="41" spans="1:19" s="5" customFormat="1" ht="15.95" customHeight="1" x14ac:dyDescent="0.25">
      <c r="A41" s="23" t="s">
        <v>170</v>
      </c>
      <c r="B41" s="7" t="s">
        <v>171</v>
      </c>
      <c r="C41" s="11" t="s">
        <v>172</v>
      </c>
      <c r="D41" s="42" t="s">
        <v>40</v>
      </c>
      <c r="E41" s="8">
        <v>45532</v>
      </c>
      <c r="F41" s="8" t="s">
        <v>173</v>
      </c>
      <c r="G41" s="8">
        <v>45533.5</v>
      </c>
      <c r="H41" s="8" t="s">
        <v>160</v>
      </c>
      <c r="I41" s="8" t="s">
        <v>25</v>
      </c>
      <c r="J41" s="8" t="s">
        <v>26</v>
      </c>
      <c r="K41" s="11"/>
      <c r="L41" s="9">
        <v>345</v>
      </c>
      <c r="M41" s="13">
        <v>1.5</v>
      </c>
      <c r="N41" s="12">
        <f t="array" ref="N41">IFERROR(IF(M41=0,"",L41*M41),"")</f>
        <v>517.5</v>
      </c>
      <c r="O41" s="12">
        <f t="shared" si="1"/>
        <v>517.5</v>
      </c>
      <c r="P41" s="7" t="s">
        <v>28</v>
      </c>
      <c r="Q41" s="10" t="str" cm="1">
        <f t="array" ref="Q41">IF(Tabela13[[#This Row],[Início]]="","",MONTH(Tabela13[[#This Row],[Início]])&amp;"/"&amp;YEAR(Tabela13[[#This Row],[Início]]))</f>
        <v>8/2024</v>
      </c>
      <c r="R41" s="31" t="s">
        <v>29</v>
      </c>
      <c r="S41" s="15"/>
    </row>
    <row r="42" spans="1:19" s="5" customFormat="1" ht="15.95" customHeight="1" x14ac:dyDescent="0.25">
      <c r="A42" s="23" t="s">
        <v>174</v>
      </c>
      <c r="B42" s="7" t="s">
        <v>175</v>
      </c>
      <c r="C42" s="11" t="s">
        <v>176</v>
      </c>
      <c r="D42" s="42" t="s">
        <v>81</v>
      </c>
      <c r="E42" s="8">
        <v>45515</v>
      </c>
      <c r="F42" s="8" t="s">
        <v>113</v>
      </c>
      <c r="G42" s="29">
        <v>45521.5</v>
      </c>
      <c r="H42" s="29" t="s">
        <v>83</v>
      </c>
      <c r="I42" s="29" t="s">
        <v>53</v>
      </c>
      <c r="J42" s="29" t="s">
        <v>54</v>
      </c>
      <c r="K42" s="36" t="s">
        <v>177</v>
      </c>
      <c r="L42" s="9">
        <v>345</v>
      </c>
      <c r="M42" s="13">
        <v>6.5</v>
      </c>
      <c r="N42" s="12">
        <f t="array" ref="N42">IFERROR(IF(M42=0,"",L42*M42),"")</f>
        <v>2242.5</v>
      </c>
      <c r="O42" s="12">
        <f t="shared" si="1"/>
        <v>5207.9400000000005</v>
      </c>
      <c r="P42" s="7" t="s">
        <v>28</v>
      </c>
      <c r="Q42" s="10" t="str" cm="1">
        <f t="array" ref="Q42">IF(Tabela13[[#This Row],[Início]]="","",MONTH(Tabela13[[#This Row],[Início]])&amp;"/"&amp;YEAR(Tabela13[[#This Row],[Início]]))</f>
        <v>8/2024</v>
      </c>
      <c r="R42" s="31" t="s">
        <v>178</v>
      </c>
      <c r="S42" s="15"/>
    </row>
    <row r="43" spans="1:19" s="5" customFormat="1" ht="15.95" customHeight="1" x14ac:dyDescent="0.25">
      <c r="A43" s="23" t="s">
        <v>174</v>
      </c>
      <c r="B43" s="7" t="s">
        <v>179</v>
      </c>
      <c r="C43" s="11" t="s">
        <v>180</v>
      </c>
      <c r="D43" s="42" t="s">
        <v>22</v>
      </c>
      <c r="E43" s="8">
        <v>45522</v>
      </c>
      <c r="F43" s="8" t="s">
        <v>113</v>
      </c>
      <c r="G43" s="8">
        <v>45527.5</v>
      </c>
      <c r="H43" s="8" t="s">
        <v>93</v>
      </c>
      <c r="I43" s="8" t="s">
        <v>25</v>
      </c>
      <c r="J43" s="8" t="s">
        <v>26</v>
      </c>
      <c r="K43" s="11"/>
      <c r="L43" s="9">
        <v>438</v>
      </c>
      <c r="M43" s="13">
        <v>5.5</v>
      </c>
      <c r="N43" s="12" cm="1">
        <f t="array" ref="N43">IFERROR(IF(M43=0,"",L43*M43),"")</f>
        <v>2409</v>
      </c>
      <c r="O43" s="12">
        <f t="shared" si="1"/>
        <v>2409</v>
      </c>
      <c r="P43" s="7" t="s">
        <v>106</v>
      </c>
      <c r="Q43" s="10" t="str" cm="1">
        <f t="array" ref="Q43">IF(Tabela13[[#This Row],[Início]]="","",MONTH(Tabela13[[#This Row],[Início]])&amp;"/"&amp;YEAR(Tabela13[[#This Row],[Início]]))</f>
        <v>8/2024</v>
      </c>
      <c r="R43" s="31" t="s">
        <v>181</v>
      </c>
      <c r="S43" s="15"/>
    </row>
    <row r="44" spans="1:19" s="5" customFormat="1" ht="15.95" customHeight="1" x14ac:dyDescent="0.25">
      <c r="A44" s="23" t="s">
        <v>174</v>
      </c>
      <c r="B44" s="7" t="s">
        <v>182</v>
      </c>
      <c r="C44" s="11" t="s">
        <v>183</v>
      </c>
      <c r="D44" s="42" t="s">
        <v>22</v>
      </c>
      <c r="E44" s="8">
        <v>45524</v>
      </c>
      <c r="F44" s="8" t="s">
        <v>113</v>
      </c>
      <c r="G44" s="8">
        <v>45524</v>
      </c>
      <c r="H44" s="8" t="s">
        <v>36</v>
      </c>
      <c r="I44" s="8" t="s">
        <v>25</v>
      </c>
      <c r="J44" s="8" t="s">
        <v>26</v>
      </c>
      <c r="K44" s="11"/>
      <c r="L44" s="9">
        <v>345</v>
      </c>
      <c r="M44" s="13">
        <v>0</v>
      </c>
      <c r="N44" s="44" t="s">
        <v>27</v>
      </c>
      <c r="O44" s="12"/>
      <c r="P44" s="7" t="s">
        <v>28</v>
      </c>
      <c r="Q44" s="10" t="str" cm="1">
        <f t="array" ref="Q44">IF(Tabela13[[#This Row],[Início]]="","",MONTH(Tabela13[[#This Row],[Início]])&amp;"/"&amp;YEAR(Tabela13[[#This Row],[Início]]))</f>
        <v>8/2024</v>
      </c>
      <c r="R44" s="31" t="s">
        <v>29</v>
      </c>
      <c r="S44" s="15"/>
    </row>
    <row r="45" spans="1:19" s="5" customFormat="1" ht="15.95" customHeight="1" x14ac:dyDescent="0.25">
      <c r="A45" s="23" t="s">
        <v>174</v>
      </c>
      <c r="B45" s="7" t="s">
        <v>184</v>
      </c>
      <c r="C45" s="11" t="s">
        <v>185</v>
      </c>
      <c r="D45" s="42" t="s">
        <v>123</v>
      </c>
      <c r="E45" s="8">
        <v>45530</v>
      </c>
      <c r="F45" s="8" t="s">
        <v>113</v>
      </c>
      <c r="G45" s="8">
        <v>45535.5</v>
      </c>
      <c r="H45" s="8" t="s">
        <v>186</v>
      </c>
      <c r="I45" s="8" t="s">
        <v>118</v>
      </c>
      <c r="J45" s="8" t="s">
        <v>26</v>
      </c>
      <c r="K45" s="11"/>
      <c r="L45" s="9">
        <v>311</v>
      </c>
      <c r="M45" s="13">
        <v>5.5</v>
      </c>
      <c r="N45" s="12" cm="1">
        <f t="array" ref="N45">IFERROR(IF(M45=0,"",L45*M45),"")</f>
        <v>1710.5</v>
      </c>
      <c r="O45" s="12">
        <f t="shared" si="1"/>
        <v>1710.5</v>
      </c>
      <c r="P45" s="7" t="s">
        <v>28</v>
      </c>
      <c r="Q45" s="10" t="str" cm="1">
        <f t="array" ref="Q45">IF(Tabela13[[#This Row],[Início]]="","",MONTH(Tabela13[[#This Row],[Início]])&amp;"/"&amp;YEAR(Tabela13[[#This Row],[Início]]))</f>
        <v>8/2024</v>
      </c>
      <c r="R45" s="31" t="s">
        <v>187</v>
      </c>
      <c r="S45" s="15"/>
    </row>
    <row r="46" spans="1:19" s="5" customFormat="1" ht="15.95" customHeight="1" x14ac:dyDescent="0.25">
      <c r="A46" s="23" t="s">
        <v>174</v>
      </c>
      <c r="B46" s="7" t="s">
        <v>188</v>
      </c>
      <c r="C46" s="11" t="s">
        <v>189</v>
      </c>
      <c r="D46" s="42" t="s">
        <v>22</v>
      </c>
      <c r="E46" s="8">
        <v>45525</v>
      </c>
      <c r="F46" s="8" t="s">
        <v>113</v>
      </c>
      <c r="G46" s="8">
        <v>45525</v>
      </c>
      <c r="H46" s="8" t="s">
        <v>36</v>
      </c>
      <c r="I46" s="8" t="s">
        <v>25</v>
      </c>
      <c r="J46" s="8" t="s">
        <v>26</v>
      </c>
      <c r="K46" s="11"/>
      <c r="L46" s="9">
        <v>345</v>
      </c>
      <c r="M46" s="13">
        <v>0</v>
      </c>
      <c r="N46" s="44" t="s">
        <v>27</v>
      </c>
      <c r="O46" s="43"/>
      <c r="P46" s="7" t="s">
        <v>28</v>
      </c>
      <c r="Q46" s="10" t="str" cm="1">
        <f t="array" ref="Q46">IF(Tabela13[[#This Row],[Início]]="","",MONTH(Tabela13[[#This Row],[Início]])&amp;"/"&amp;YEAR(Tabela13[[#This Row],[Início]]))</f>
        <v>8/2024</v>
      </c>
      <c r="R46" s="31" t="s">
        <v>29</v>
      </c>
      <c r="S46" s="15"/>
    </row>
    <row r="47" spans="1:19" s="5" customFormat="1" ht="15.95" customHeight="1" x14ac:dyDescent="0.25">
      <c r="A47" s="23" t="s">
        <v>174</v>
      </c>
      <c r="B47" s="7" t="s">
        <v>175</v>
      </c>
      <c r="C47" s="11" t="s">
        <v>176</v>
      </c>
      <c r="D47" s="42" t="s">
        <v>81</v>
      </c>
      <c r="E47" s="8">
        <v>45529</v>
      </c>
      <c r="F47" s="8" t="s">
        <v>113</v>
      </c>
      <c r="G47" s="8">
        <v>45540</v>
      </c>
      <c r="H47" s="8" t="s">
        <v>117</v>
      </c>
      <c r="I47" s="8" t="s">
        <v>118</v>
      </c>
      <c r="J47" s="8" t="s">
        <v>26</v>
      </c>
      <c r="K47" s="11"/>
      <c r="L47" s="9">
        <v>311</v>
      </c>
      <c r="M47" s="13">
        <v>11</v>
      </c>
      <c r="N47" s="12" cm="1">
        <f t="array" ref="N47">IFERROR(IF(M47=0,"",L47*M47),"")</f>
        <v>3421</v>
      </c>
      <c r="O47" s="12">
        <f t="shared" si="1"/>
        <v>3421</v>
      </c>
      <c r="P47" s="7" t="s">
        <v>28</v>
      </c>
      <c r="Q47" s="10" t="str" cm="1">
        <f t="array" ref="Q47">IF(Tabela13[[#This Row],[Início]]="","",MONTH(Tabela13[[#This Row],[Início]])&amp;"/"&amp;YEAR(Tabela13[[#This Row],[Início]]))</f>
        <v>8/2024</v>
      </c>
      <c r="R47" s="31" t="s">
        <v>190</v>
      </c>
      <c r="S47" s="15"/>
    </row>
    <row r="48" spans="1:19" s="5" customFormat="1" ht="15.95" customHeight="1" x14ac:dyDescent="0.25">
      <c r="A48" s="23" t="s">
        <v>191</v>
      </c>
      <c r="B48" s="7" t="s">
        <v>192</v>
      </c>
      <c r="C48" s="11" t="s">
        <v>193</v>
      </c>
      <c r="D48" s="42" t="s">
        <v>22</v>
      </c>
      <c r="E48" s="8">
        <v>45508</v>
      </c>
      <c r="F48" s="8" t="s">
        <v>194</v>
      </c>
      <c r="G48" s="29">
        <v>45509.5</v>
      </c>
      <c r="H48" s="29" t="s">
        <v>36</v>
      </c>
      <c r="I48" s="29" t="s">
        <v>25</v>
      </c>
      <c r="J48" s="29" t="s">
        <v>26</v>
      </c>
      <c r="K48" s="36"/>
      <c r="L48" s="9">
        <v>345</v>
      </c>
      <c r="M48" s="13">
        <v>1.5</v>
      </c>
      <c r="N48" s="12">
        <f t="array" ref="N48">IFERROR(IF(M48=0,"",L48*M48),"")</f>
        <v>517.5</v>
      </c>
      <c r="O48" s="12">
        <f t="shared" si="1"/>
        <v>517.5</v>
      </c>
      <c r="P48" s="7" t="s">
        <v>28</v>
      </c>
      <c r="Q48" s="10" t="str" cm="1">
        <f t="array" ref="Q48">IF(Tabela13[[#This Row],[Início]]="","",MONTH(Tabela13[[#This Row],[Início]])&amp;"/"&amp;YEAR(Tabela13[[#This Row],[Início]]))</f>
        <v>8/2024</v>
      </c>
      <c r="R48" s="31" t="s">
        <v>29</v>
      </c>
      <c r="S48" s="15"/>
    </row>
    <row r="49" spans="1:19" s="5" customFormat="1" ht="15.95" customHeight="1" x14ac:dyDescent="0.25">
      <c r="A49" s="23" t="s">
        <v>191</v>
      </c>
      <c r="B49" s="7" t="s">
        <v>195</v>
      </c>
      <c r="C49" s="11" t="s">
        <v>196</v>
      </c>
      <c r="D49" s="42" t="s">
        <v>22</v>
      </c>
      <c r="E49" s="8">
        <v>45505</v>
      </c>
      <c r="F49" s="8" t="s">
        <v>194</v>
      </c>
      <c r="G49" s="29">
        <v>45506.5</v>
      </c>
      <c r="H49" s="29" t="s">
        <v>36</v>
      </c>
      <c r="I49" s="29" t="s">
        <v>53</v>
      </c>
      <c r="J49" s="29" t="s">
        <v>54</v>
      </c>
      <c r="K49" s="36" t="s">
        <v>197</v>
      </c>
      <c r="L49" s="9">
        <v>345</v>
      </c>
      <c r="M49" s="13">
        <v>1.5</v>
      </c>
      <c r="N49" s="12">
        <f t="array" ref="N49">IFERROR(IF(M49=0,"",L49*M49),"")</f>
        <v>517.5</v>
      </c>
      <c r="O49" s="12">
        <f t="shared" si="1"/>
        <v>2378.46</v>
      </c>
      <c r="P49" s="7" t="s">
        <v>28</v>
      </c>
      <c r="Q49" s="10" t="str" cm="1">
        <f t="array" ref="Q49">IF(Tabela13[[#This Row],[Início]]="","",MONTH(Tabela13[[#This Row],[Início]])&amp;"/"&amp;YEAR(Tabela13[[#This Row],[Início]]))</f>
        <v>8/2024</v>
      </c>
      <c r="R49" s="31" t="s">
        <v>29</v>
      </c>
      <c r="S49" s="15"/>
    </row>
    <row r="50" spans="1:19" s="5" customFormat="1" ht="15.95" customHeight="1" x14ac:dyDescent="0.25">
      <c r="A50" s="23" t="s">
        <v>191</v>
      </c>
      <c r="B50" s="7" t="s">
        <v>198</v>
      </c>
      <c r="C50" s="11" t="s">
        <v>199</v>
      </c>
      <c r="D50" s="42" t="s">
        <v>22</v>
      </c>
      <c r="E50" s="8">
        <v>45518</v>
      </c>
      <c r="F50" s="8" t="s">
        <v>194</v>
      </c>
      <c r="G50" s="29">
        <v>45519</v>
      </c>
      <c r="H50" s="29" t="s">
        <v>36</v>
      </c>
      <c r="I50" s="29" t="s">
        <v>53</v>
      </c>
      <c r="J50" s="29" t="s">
        <v>54</v>
      </c>
      <c r="K50" s="36" t="s">
        <v>200</v>
      </c>
      <c r="L50" s="9">
        <v>345</v>
      </c>
      <c r="M50" s="13">
        <v>1.5</v>
      </c>
      <c r="N50" s="12">
        <f t="array" ref="N50">IFERROR(IF(M50=0,"",L50*M50),"")</f>
        <v>517.5</v>
      </c>
      <c r="O50" s="12">
        <f t="shared" si="1"/>
        <v>2198.91</v>
      </c>
      <c r="P50" s="7" t="s">
        <v>28</v>
      </c>
      <c r="Q50" s="10" t="str" cm="1">
        <f t="array" ref="Q50">IF(Tabela13[[#This Row],[Início]]="","",MONTH(Tabela13[[#This Row],[Início]])&amp;"/"&amp;YEAR(Tabela13[[#This Row],[Início]]))</f>
        <v>8/2024</v>
      </c>
      <c r="R50" s="31" t="s">
        <v>29</v>
      </c>
      <c r="S50" s="15"/>
    </row>
    <row r="51" spans="1:19" s="5" customFormat="1" ht="15.95" customHeight="1" x14ac:dyDescent="0.25">
      <c r="A51" s="23" t="s">
        <v>191</v>
      </c>
      <c r="B51" s="7" t="s">
        <v>201</v>
      </c>
      <c r="C51" s="11" t="s">
        <v>202</v>
      </c>
      <c r="D51" s="42" t="s">
        <v>22</v>
      </c>
      <c r="E51" s="8">
        <v>45519</v>
      </c>
      <c r="F51" s="8" t="s">
        <v>194</v>
      </c>
      <c r="G51" s="29">
        <v>45520.5</v>
      </c>
      <c r="H51" s="29" t="s">
        <v>36</v>
      </c>
      <c r="I51" s="29" t="s">
        <v>53</v>
      </c>
      <c r="J51" s="29" t="s">
        <v>54</v>
      </c>
      <c r="K51" s="37">
        <v>1389.55</v>
      </c>
      <c r="L51" s="9">
        <v>345</v>
      </c>
      <c r="M51" s="13">
        <v>1.5</v>
      </c>
      <c r="N51" s="12">
        <f t="array" ref="N51">IFERROR(IF(M51=0,"",L51*M51),"")</f>
        <v>517.5</v>
      </c>
      <c r="O51" s="12">
        <f t="shared" si="1"/>
        <v>1907.05</v>
      </c>
      <c r="P51" s="7" t="s">
        <v>28</v>
      </c>
      <c r="Q51" s="10" t="str" cm="1">
        <f t="array" ref="Q51">IF(Tabela13[[#This Row],[Início]]="","",MONTH(Tabela13[[#This Row],[Início]])&amp;"/"&amp;YEAR(Tabela13[[#This Row],[Início]]))</f>
        <v>8/2024</v>
      </c>
      <c r="R51" s="31" t="s">
        <v>29</v>
      </c>
      <c r="S51" s="15"/>
    </row>
    <row r="52" spans="1:19" s="5" customFormat="1" ht="15.95" customHeight="1" x14ac:dyDescent="0.25">
      <c r="A52" s="23" t="s">
        <v>191</v>
      </c>
      <c r="B52" s="7" t="s">
        <v>203</v>
      </c>
      <c r="C52" s="11" t="s">
        <v>204</v>
      </c>
      <c r="D52" s="42" t="s">
        <v>22</v>
      </c>
      <c r="E52" s="8">
        <v>45525</v>
      </c>
      <c r="F52" s="8" t="s">
        <v>194</v>
      </c>
      <c r="G52" s="29">
        <v>45526.5</v>
      </c>
      <c r="H52" s="29" t="s">
        <v>36</v>
      </c>
      <c r="I52" s="29" t="s">
        <v>53</v>
      </c>
      <c r="J52" s="29" t="s">
        <v>54</v>
      </c>
      <c r="K52" s="36" t="s">
        <v>205</v>
      </c>
      <c r="L52" s="9">
        <v>345</v>
      </c>
      <c r="M52" s="13">
        <v>1.5</v>
      </c>
      <c r="N52" s="12">
        <f t="array" ref="N52">IFERROR(IF(M52=0,"",L52*M52),"")</f>
        <v>517.5</v>
      </c>
      <c r="O52" s="12">
        <f t="shared" si="1"/>
        <v>1886.05</v>
      </c>
      <c r="P52" s="7" t="s">
        <v>28</v>
      </c>
      <c r="Q52" s="10" t="str" cm="1">
        <f t="array" ref="Q52">IF(Tabela13[[#This Row],[Início]]="","",MONTH(Tabela13[[#This Row],[Início]])&amp;"/"&amp;YEAR(Tabela13[[#This Row],[Início]]))</f>
        <v>8/2024</v>
      </c>
      <c r="R52" s="31" t="s">
        <v>206</v>
      </c>
      <c r="S52" s="15"/>
    </row>
    <row r="53" spans="1:19" s="5" customFormat="1" ht="15.95" customHeight="1" x14ac:dyDescent="0.25">
      <c r="A53" s="23" t="s">
        <v>207</v>
      </c>
      <c r="B53" s="7" t="s">
        <v>208</v>
      </c>
      <c r="C53" s="11" t="s">
        <v>209</v>
      </c>
      <c r="D53" s="42" t="s">
        <v>22</v>
      </c>
      <c r="E53" s="8">
        <v>45518</v>
      </c>
      <c r="F53" s="8" t="s">
        <v>88</v>
      </c>
      <c r="G53" s="8">
        <v>45519.5</v>
      </c>
      <c r="H53" s="8" t="s">
        <v>101</v>
      </c>
      <c r="I53" s="8" t="s">
        <v>37</v>
      </c>
      <c r="J53" s="8" t="s">
        <v>26</v>
      </c>
      <c r="K53" s="11"/>
      <c r="L53" s="9">
        <v>345</v>
      </c>
      <c r="M53" s="13">
        <v>1.5</v>
      </c>
      <c r="N53" s="12">
        <f t="array" ref="N53">IFERROR(IF(M53=0,"",L53*M53),"")</f>
        <v>517.5</v>
      </c>
      <c r="O53" s="12">
        <f t="shared" si="1"/>
        <v>517.5</v>
      </c>
      <c r="P53" s="7" t="s">
        <v>28</v>
      </c>
      <c r="Q53" s="10" t="str" cm="1">
        <f t="array" ref="Q53">IF(Tabela13[[#This Row],[Início]]="","",MONTH(Tabela13[[#This Row],[Início]])&amp;"/"&amp;YEAR(Tabela13[[#This Row],[Início]]))</f>
        <v>8/2024</v>
      </c>
      <c r="R53" s="31" t="s">
        <v>29</v>
      </c>
      <c r="S53" s="15"/>
    </row>
    <row r="54" spans="1:19" s="5" customFormat="1" ht="15.95" customHeight="1" x14ac:dyDescent="0.25">
      <c r="A54" s="23" t="s">
        <v>207</v>
      </c>
      <c r="B54" s="7" t="s">
        <v>210</v>
      </c>
      <c r="C54" s="11" t="s">
        <v>211</v>
      </c>
      <c r="D54" s="42" t="s">
        <v>22</v>
      </c>
      <c r="E54" s="8">
        <v>45518</v>
      </c>
      <c r="F54" s="8" t="s">
        <v>88</v>
      </c>
      <c r="G54" s="8">
        <v>45519.5</v>
      </c>
      <c r="H54" s="8" t="s">
        <v>101</v>
      </c>
      <c r="I54" s="8" t="s">
        <v>25</v>
      </c>
      <c r="J54" s="8" t="s">
        <v>26</v>
      </c>
      <c r="K54" s="11"/>
      <c r="L54" s="9">
        <v>345</v>
      </c>
      <c r="M54" s="13">
        <v>1.5</v>
      </c>
      <c r="N54" s="12" cm="1">
        <f t="array" ref="N54">IFERROR(IF(M54=0,"",L54*M54),"")</f>
        <v>517.5</v>
      </c>
      <c r="O54" s="12">
        <f t="shared" si="1"/>
        <v>517.5</v>
      </c>
      <c r="P54" s="7" t="s">
        <v>28</v>
      </c>
      <c r="Q54" s="10" t="str" cm="1">
        <f t="array" ref="Q54">IF(Tabela13[[#This Row],[Início]]="","",MONTH(Tabela13[[#This Row],[Início]])&amp;"/"&amp;YEAR(Tabela13[[#This Row],[Início]]))</f>
        <v>8/2024</v>
      </c>
      <c r="R54" s="31" t="s">
        <v>29</v>
      </c>
      <c r="S54" s="15"/>
    </row>
    <row r="55" spans="1:19" s="5" customFormat="1" ht="15.95" customHeight="1" x14ac:dyDescent="0.25">
      <c r="A55" s="23" t="s">
        <v>207</v>
      </c>
      <c r="B55" s="7" t="s">
        <v>212</v>
      </c>
      <c r="C55" s="11" t="s">
        <v>213</v>
      </c>
      <c r="D55" s="42" t="s">
        <v>22</v>
      </c>
      <c r="E55" s="8">
        <v>45509</v>
      </c>
      <c r="F55" s="8" t="s">
        <v>88</v>
      </c>
      <c r="G55" s="8">
        <v>45510.5</v>
      </c>
      <c r="H55" s="8" t="s">
        <v>101</v>
      </c>
      <c r="I55" s="8" t="s">
        <v>37</v>
      </c>
      <c r="J55" s="8" t="s">
        <v>26</v>
      </c>
      <c r="K55" s="11"/>
      <c r="L55" s="9">
        <v>345</v>
      </c>
      <c r="M55" s="13">
        <v>1.5</v>
      </c>
      <c r="N55" s="12" cm="1">
        <f t="array" ref="N55">IFERROR(IF(M55=0,"",L55*M55),"")</f>
        <v>517.5</v>
      </c>
      <c r="O55" s="12">
        <f t="shared" si="1"/>
        <v>517.5</v>
      </c>
      <c r="P55" s="7" t="s">
        <v>28</v>
      </c>
      <c r="Q55" s="10" t="str" cm="1">
        <f t="array" ref="Q55">IF(Tabela13[[#This Row],[Início]]="","",MONTH(Tabela13[[#This Row],[Início]])&amp;"/"&amp;YEAR(Tabela13[[#This Row],[Início]]))</f>
        <v>8/2024</v>
      </c>
      <c r="R55" s="31" t="s">
        <v>29</v>
      </c>
      <c r="S55" s="15"/>
    </row>
    <row r="56" spans="1:19" s="5" customFormat="1" ht="15.95" customHeight="1" x14ac:dyDescent="0.25">
      <c r="A56" s="23" t="s">
        <v>207</v>
      </c>
      <c r="B56" s="7" t="s">
        <v>214</v>
      </c>
      <c r="C56" s="11" t="s">
        <v>215</v>
      </c>
      <c r="D56" s="42" t="s">
        <v>22</v>
      </c>
      <c r="E56" s="8">
        <v>45508</v>
      </c>
      <c r="F56" s="8" t="s">
        <v>88</v>
      </c>
      <c r="G56" s="29">
        <v>45520.5</v>
      </c>
      <c r="H56" s="29" t="s">
        <v>93</v>
      </c>
      <c r="I56" s="29" t="s">
        <v>89</v>
      </c>
      <c r="J56" s="29" t="s">
        <v>54</v>
      </c>
      <c r="K56" s="36" t="s">
        <v>216</v>
      </c>
      <c r="L56" s="9">
        <v>345</v>
      </c>
      <c r="M56" s="13">
        <v>12.5</v>
      </c>
      <c r="N56" s="12">
        <f t="array" ref="N56">IFERROR(IF(M56=0,"",L56*M56),"")</f>
        <v>4312.5</v>
      </c>
      <c r="O56" s="12">
        <f t="shared" si="1"/>
        <v>7277.01</v>
      </c>
      <c r="P56" s="7" t="s">
        <v>106</v>
      </c>
      <c r="Q56" s="10" t="str" cm="1">
        <f t="array" ref="Q56">IF(Tabela13[[#This Row],[Início]]="","",MONTH(Tabela13[[#This Row],[Início]])&amp;"/"&amp;YEAR(Tabela13[[#This Row],[Início]]))</f>
        <v>8/2024</v>
      </c>
      <c r="R56" s="31" t="s">
        <v>217</v>
      </c>
      <c r="S56" s="15"/>
    </row>
    <row r="57" spans="1:19" s="5" customFormat="1" ht="15.95" customHeight="1" x14ac:dyDescent="0.25">
      <c r="A57" s="23" t="s">
        <v>207</v>
      </c>
      <c r="B57" s="7" t="s">
        <v>218</v>
      </c>
      <c r="C57" s="11" t="s">
        <v>219</v>
      </c>
      <c r="D57" s="42" t="s">
        <v>22</v>
      </c>
      <c r="E57" s="8">
        <v>45508</v>
      </c>
      <c r="F57" s="8" t="s">
        <v>88</v>
      </c>
      <c r="G57" s="8">
        <v>45520.5</v>
      </c>
      <c r="H57" s="8" t="s">
        <v>93</v>
      </c>
      <c r="I57" s="8" t="s">
        <v>37</v>
      </c>
      <c r="J57" s="8" t="s">
        <v>26</v>
      </c>
      <c r="K57" s="11"/>
      <c r="L57" s="9">
        <v>345</v>
      </c>
      <c r="M57" s="13">
        <v>12.5</v>
      </c>
      <c r="N57" s="12">
        <f t="array" ref="N57">IFERROR(IF(M57=0,"",L57*M57),"")</f>
        <v>4312.5</v>
      </c>
      <c r="O57" s="12">
        <f t="shared" si="1"/>
        <v>4312.5</v>
      </c>
      <c r="P57" s="7" t="s">
        <v>106</v>
      </c>
      <c r="Q57" s="10" t="str" cm="1">
        <f t="array" ref="Q57">IF(Tabela13[[#This Row],[Início]]="","",MONTH(Tabela13[[#This Row],[Início]])&amp;"/"&amp;YEAR(Tabela13[[#This Row],[Início]]))</f>
        <v>8/2024</v>
      </c>
      <c r="R57" s="31" t="s">
        <v>217</v>
      </c>
      <c r="S57" s="15"/>
    </row>
    <row r="58" spans="1:19" s="5" customFormat="1" ht="15.95" customHeight="1" x14ac:dyDescent="0.25">
      <c r="A58" s="23" t="s">
        <v>207</v>
      </c>
      <c r="B58" s="7" t="s">
        <v>220</v>
      </c>
      <c r="C58" s="11" t="s">
        <v>221</v>
      </c>
      <c r="D58" s="42" t="s">
        <v>22</v>
      </c>
      <c r="E58" s="8">
        <v>45508</v>
      </c>
      <c r="F58" s="8" t="s">
        <v>88</v>
      </c>
      <c r="G58" s="29">
        <v>45520.5</v>
      </c>
      <c r="H58" s="29" t="s">
        <v>93</v>
      </c>
      <c r="I58" s="29" t="s">
        <v>25</v>
      </c>
      <c r="J58" s="29" t="s">
        <v>26</v>
      </c>
      <c r="K58" s="36"/>
      <c r="L58" s="9">
        <v>345</v>
      </c>
      <c r="M58" s="13">
        <v>12.5</v>
      </c>
      <c r="N58" s="9" cm="1">
        <f t="array" ref="N58">IFERROR(IF(M58=0,"",L58*M58),"")</f>
        <v>4312.5</v>
      </c>
      <c r="O58" s="9">
        <f t="shared" si="1"/>
        <v>4312.5</v>
      </c>
      <c r="P58" s="7" t="s">
        <v>106</v>
      </c>
      <c r="Q58" s="10" t="str" cm="1">
        <f t="array" ref="Q58">IF(Tabela13[[#This Row],[Início]]="","",MONTH(Tabela13[[#This Row],[Início]])&amp;"/"&amp;YEAR(Tabela13[[#This Row],[Início]]))</f>
        <v>8/2024</v>
      </c>
      <c r="R58" s="31" t="s">
        <v>217</v>
      </c>
      <c r="S58" s="15"/>
    </row>
    <row r="59" spans="1:19" s="5" customFormat="1" ht="15.95" customHeight="1" x14ac:dyDescent="0.25">
      <c r="A59" s="23" t="s">
        <v>207</v>
      </c>
      <c r="B59" s="7" t="s">
        <v>222</v>
      </c>
      <c r="C59" s="11" t="s">
        <v>223</v>
      </c>
      <c r="D59" s="42" t="s">
        <v>22</v>
      </c>
      <c r="E59" s="8">
        <v>45511</v>
      </c>
      <c r="F59" s="8" t="s">
        <v>88</v>
      </c>
      <c r="G59" s="8">
        <v>45512.5</v>
      </c>
      <c r="H59" s="8" t="s">
        <v>101</v>
      </c>
      <c r="I59" s="8" t="s">
        <v>25</v>
      </c>
      <c r="J59" s="8" t="s">
        <v>26</v>
      </c>
      <c r="K59" s="11"/>
      <c r="L59" s="9">
        <v>345</v>
      </c>
      <c r="M59" s="13">
        <v>1.5</v>
      </c>
      <c r="N59" s="12" cm="1">
        <f t="array" ref="N59">IFERROR(IF(M59=0,"",L59*M59),"")</f>
        <v>517.5</v>
      </c>
      <c r="O59" s="12">
        <f t="shared" si="1"/>
        <v>517.5</v>
      </c>
      <c r="P59" s="7" t="s">
        <v>28</v>
      </c>
      <c r="Q59" s="10" t="str" cm="1">
        <f t="array" ref="Q59">IF(Tabela13[[#This Row],[Início]]="","",MONTH(Tabela13[[#This Row],[Início]])&amp;"/"&amp;YEAR(Tabela13[[#This Row],[Início]]))</f>
        <v>8/2024</v>
      </c>
      <c r="R59" s="31" t="s">
        <v>29</v>
      </c>
      <c r="S59" s="15"/>
    </row>
    <row r="60" spans="1:19" s="5" customFormat="1" ht="15.95" customHeight="1" x14ac:dyDescent="0.25">
      <c r="A60" s="23" t="s">
        <v>207</v>
      </c>
      <c r="B60" s="7" t="s">
        <v>224</v>
      </c>
      <c r="C60" s="11" t="s">
        <v>225</v>
      </c>
      <c r="D60" s="42" t="s">
        <v>22</v>
      </c>
      <c r="E60" s="8">
        <v>45532</v>
      </c>
      <c r="F60" s="8" t="s">
        <v>88</v>
      </c>
      <c r="G60" s="29">
        <v>45533.5</v>
      </c>
      <c r="H60" s="29" t="s">
        <v>101</v>
      </c>
      <c r="I60" s="29" t="s">
        <v>37</v>
      </c>
      <c r="J60" s="29" t="s">
        <v>26</v>
      </c>
      <c r="K60" s="36"/>
      <c r="L60" s="9">
        <v>345</v>
      </c>
      <c r="M60" s="13">
        <v>1.5</v>
      </c>
      <c r="N60" s="12">
        <f t="array" ref="N60">IFERROR(IF(M60=0,"",L60*M60),"")</f>
        <v>517.5</v>
      </c>
      <c r="O60" s="12">
        <f t="shared" si="1"/>
        <v>517.5</v>
      </c>
      <c r="P60" s="7" t="s">
        <v>28</v>
      </c>
      <c r="Q60" s="10" t="str" cm="1">
        <f t="array" ref="Q60">IF(Tabela13[[#This Row],[Início]]="","",MONTH(Tabela13[[#This Row],[Início]])&amp;"/"&amp;YEAR(Tabela13[[#This Row],[Início]]))</f>
        <v>8/2024</v>
      </c>
      <c r="R60" s="31" t="s">
        <v>29</v>
      </c>
      <c r="S60" s="15"/>
    </row>
    <row r="61" spans="1:19" s="5" customFormat="1" ht="15.95" customHeight="1" x14ac:dyDescent="0.25">
      <c r="A61" s="23" t="s">
        <v>207</v>
      </c>
      <c r="B61" s="7" t="s">
        <v>226</v>
      </c>
      <c r="C61" s="11" t="s">
        <v>227</v>
      </c>
      <c r="D61" s="42" t="s">
        <v>22</v>
      </c>
      <c r="E61" s="8">
        <v>45530</v>
      </c>
      <c r="F61" s="8" t="s">
        <v>228</v>
      </c>
      <c r="G61" s="8">
        <v>45531.5</v>
      </c>
      <c r="H61" s="8" t="s">
        <v>101</v>
      </c>
      <c r="I61" s="8" t="s">
        <v>37</v>
      </c>
      <c r="J61" s="8" t="s">
        <v>26</v>
      </c>
      <c r="K61" s="11"/>
      <c r="L61" s="9">
        <v>438</v>
      </c>
      <c r="M61" s="13">
        <v>1.5</v>
      </c>
      <c r="N61" s="12" cm="1">
        <f t="array" ref="N61">IFERROR(IF(M61=0,"",L61*M61),"")</f>
        <v>657</v>
      </c>
      <c r="O61" s="12">
        <f t="shared" si="1"/>
        <v>657</v>
      </c>
      <c r="P61" s="7" t="s">
        <v>28</v>
      </c>
      <c r="Q61" s="10" t="str" cm="1">
        <f t="array" ref="Q61">IF(Tabela13[[#This Row],[Início]]="","",MONTH(Tabela13[[#This Row],[Início]])&amp;"/"&amp;YEAR(Tabela13[[#This Row],[Início]]))</f>
        <v>8/2024</v>
      </c>
      <c r="R61" s="31" t="s">
        <v>29</v>
      </c>
      <c r="S61" s="15"/>
    </row>
    <row r="62" spans="1:19" s="5" customFormat="1" ht="15.95" customHeight="1" x14ac:dyDescent="0.25">
      <c r="A62" s="23" t="s">
        <v>207</v>
      </c>
      <c r="B62" s="7" t="s">
        <v>222</v>
      </c>
      <c r="C62" s="11" t="s">
        <v>223</v>
      </c>
      <c r="D62" s="42" t="s">
        <v>22</v>
      </c>
      <c r="E62" s="35">
        <v>45530</v>
      </c>
      <c r="F62" s="8" t="s">
        <v>88</v>
      </c>
      <c r="G62" s="29"/>
      <c r="H62" s="29" t="s">
        <v>101</v>
      </c>
      <c r="I62" s="29" t="s">
        <v>25</v>
      </c>
      <c r="J62" s="29" t="s">
        <v>26</v>
      </c>
      <c r="K62" s="36"/>
      <c r="L62" s="9">
        <v>345</v>
      </c>
      <c r="M62" s="13">
        <v>0</v>
      </c>
      <c r="N62" s="44" t="s">
        <v>27</v>
      </c>
      <c r="O62" s="43"/>
      <c r="P62" s="7" t="s">
        <v>28</v>
      </c>
      <c r="Q62" s="10" t="str" cm="1">
        <f t="array" ref="Q62">IF(Tabela13[[#This Row],[Início]]="","",MONTH(Tabela13[[#This Row],[Início]])&amp;"/"&amp;YEAR(Tabela13[[#This Row],[Início]]))</f>
        <v>8/2024</v>
      </c>
      <c r="R62" s="31" t="s">
        <v>229</v>
      </c>
      <c r="S62" s="15"/>
    </row>
    <row r="63" spans="1:19" s="5" customFormat="1" ht="15.95" customHeight="1" x14ac:dyDescent="0.25">
      <c r="A63" s="23" t="s">
        <v>230</v>
      </c>
      <c r="B63" s="7" t="s">
        <v>231</v>
      </c>
      <c r="C63" s="11" t="s">
        <v>232</v>
      </c>
      <c r="D63" s="42" t="s">
        <v>22</v>
      </c>
      <c r="E63" s="8">
        <v>45509</v>
      </c>
      <c r="F63" s="8" t="s">
        <v>164</v>
      </c>
      <c r="G63" s="29">
        <v>45511.5</v>
      </c>
      <c r="H63" s="29" t="s">
        <v>154</v>
      </c>
      <c r="I63" s="29" t="s">
        <v>53</v>
      </c>
      <c r="J63" s="29" t="s">
        <v>54</v>
      </c>
      <c r="K63" s="36" t="s">
        <v>233</v>
      </c>
      <c r="L63" s="9">
        <v>345</v>
      </c>
      <c r="M63" s="13">
        <v>2.5</v>
      </c>
      <c r="N63" s="12">
        <f t="array" ref="N63">IFERROR(IF(M63=0,"",L63*M63),"")</f>
        <v>862.5</v>
      </c>
      <c r="O63" s="12">
        <f t="shared" si="1"/>
        <v>2144.42</v>
      </c>
      <c r="P63" s="7" t="s">
        <v>28</v>
      </c>
      <c r="Q63" s="10" t="str" cm="1">
        <f t="array" ref="Q63">IF(Tabela13[[#This Row],[Início]]="","",MONTH(Tabela13[[#This Row],[Início]])&amp;"/"&amp;YEAR(Tabela13[[#This Row],[Início]]))</f>
        <v>8/2024</v>
      </c>
      <c r="R63" s="31" t="s">
        <v>29</v>
      </c>
      <c r="S63" s="15"/>
    </row>
    <row r="64" spans="1:19" s="5" customFormat="1" ht="15.95" customHeight="1" x14ac:dyDescent="0.25">
      <c r="A64" s="23" t="s">
        <v>230</v>
      </c>
      <c r="B64" s="7" t="s">
        <v>234</v>
      </c>
      <c r="C64" s="11" t="s">
        <v>235</v>
      </c>
      <c r="D64" s="42" t="s">
        <v>22</v>
      </c>
      <c r="E64" s="8">
        <v>45516</v>
      </c>
      <c r="F64" s="8" t="s">
        <v>164</v>
      </c>
      <c r="G64" s="29">
        <v>45520.5</v>
      </c>
      <c r="H64" s="29" t="s">
        <v>133</v>
      </c>
      <c r="I64" s="29" t="s">
        <v>53</v>
      </c>
      <c r="J64" s="29" t="s">
        <v>54</v>
      </c>
      <c r="K64" s="36" t="s">
        <v>236</v>
      </c>
      <c r="L64" s="9">
        <v>345</v>
      </c>
      <c r="M64" s="13">
        <v>4.5</v>
      </c>
      <c r="N64" s="12">
        <f t="array" ref="N64">IFERROR(IF(M64=0,"",L64*M64),"")</f>
        <v>1552.5</v>
      </c>
      <c r="O64" s="12">
        <f t="shared" si="1"/>
        <v>4313.57</v>
      </c>
      <c r="P64" s="7" t="s">
        <v>28</v>
      </c>
      <c r="Q64" s="10" t="str" cm="1">
        <f t="array" ref="Q64">IF(Tabela13[[#This Row],[Início]]="","",MONTH(Tabela13[[#This Row],[Início]])&amp;"/"&amp;YEAR(Tabela13[[#This Row],[Início]]))</f>
        <v>8/2024</v>
      </c>
      <c r="R64" s="31" t="s">
        <v>237</v>
      </c>
      <c r="S64" s="15"/>
    </row>
    <row r="65" spans="1:19" s="5" customFormat="1" ht="15.95" customHeight="1" x14ac:dyDescent="0.25">
      <c r="A65" s="23" t="s">
        <v>230</v>
      </c>
      <c r="B65" s="7" t="s">
        <v>238</v>
      </c>
      <c r="C65" s="11" t="s">
        <v>239</v>
      </c>
      <c r="D65" s="42" t="s">
        <v>22</v>
      </c>
      <c r="E65" s="8">
        <v>45523</v>
      </c>
      <c r="F65" s="8" t="s">
        <v>164</v>
      </c>
      <c r="G65" s="29">
        <v>45525.5</v>
      </c>
      <c r="H65" s="29" t="s">
        <v>154</v>
      </c>
      <c r="I65" s="29" t="s">
        <v>53</v>
      </c>
      <c r="J65" s="29" t="s">
        <v>54</v>
      </c>
      <c r="K65" s="36" t="s">
        <v>240</v>
      </c>
      <c r="L65" s="9">
        <v>345</v>
      </c>
      <c r="M65" s="13">
        <v>2.5</v>
      </c>
      <c r="N65" s="12">
        <f t="array" ref="N65">IFERROR(IF(M65=0,"",L65*M65),"")</f>
        <v>862.5</v>
      </c>
      <c r="O65" s="12">
        <f t="shared" si="1"/>
        <v>1580.42</v>
      </c>
      <c r="P65" s="7" t="s">
        <v>28</v>
      </c>
      <c r="Q65" s="10" t="str" cm="1">
        <f t="array" ref="Q65">IF(Tabela13[[#This Row],[Início]]="","",MONTH(Tabela13[[#This Row],[Início]])&amp;"/"&amp;YEAR(Tabela13[[#This Row],[Início]]))</f>
        <v>8/2024</v>
      </c>
      <c r="R65" s="31" t="s">
        <v>29</v>
      </c>
      <c r="S65" s="15"/>
    </row>
    <row r="66" spans="1:19" s="5" customFormat="1" ht="15.95" customHeight="1" x14ac:dyDescent="0.25">
      <c r="A66" s="23" t="s">
        <v>230</v>
      </c>
      <c r="B66" s="7" t="s">
        <v>241</v>
      </c>
      <c r="C66" s="11" t="s">
        <v>242</v>
      </c>
      <c r="D66" s="42" t="s">
        <v>22</v>
      </c>
      <c r="E66" s="8">
        <v>45523</v>
      </c>
      <c r="F66" s="8" t="s">
        <v>164</v>
      </c>
      <c r="G66" s="8">
        <v>45525.5</v>
      </c>
      <c r="H66" s="8" t="s">
        <v>154</v>
      </c>
      <c r="I66" s="8" t="s">
        <v>53</v>
      </c>
      <c r="J66" s="8" t="s">
        <v>54</v>
      </c>
      <c r="K66" s="11" t="s">
        <v>240</v>
      </c>
      <c r="L66" s="9">
        <v>345</v>
      </c>
      <c r="M66" s="13">
        <v>2.5</v>
      </c>
      <c r="N66" s="12">
        <f t="array" ref="N66">IFERROR(IF(M66=0,"",L66*M66),"")</f>
        <v>862.5</v>
      </c>
      <c r="O66" s="12">
        <f t="shared" ref="O66:O97" si="2">N66+K66</f>
        <v>1580.42</v>
      </c>
      <c r="P66" s="7" t="s">
        <v>28</v>
      </c>
      <c r="Q66" s="10" t="str" cm="1">
        <f t="array" ref="Q66">IF(Tabela13[[#This Row],[Início]]="","",MONTH(Tabela13[[#This Row],[Início]])&amp;"/"&amp;YEAR(Tabela13[[#This Row],[Início]]))</f>
        <v>8/2024</v>
      </c>
      <c r="R66" s="31" t="s">
        <v>29</v>
      </c>
      <c r="S66" s="15"/>
    </row>
    <row r="67" spans="1:19" s="5" customFormat="1" ht="15.95" customHeight="1" x14ac:dyDescent="0.25">
      <c r="A67" s="23" t="s">
        <v>230</v>
      </c>
      <c r="B67" s="7" t="s">
        <v>243</v>
      </c>
      <c r="C67" s="11" t="s">
        <v>244</v>
      </c>
      <c r="D67" s="42" t="s">
        <v>22</v>
      </c>
      <c r="E67" s="8">
        <v>45530</v>
      </c>
      <c r="F67" s="8" t="s">
        <v>164</v>
      </c>
      <c r="G67" s="29">
        <v>45532.5</v>
      </c>
      <c r="H67" s="29" t="s">
        <v>154</v>
      </c>
      <c r="I67" s="29" t="s">
        <v>53</v>
      </c>
      <c r="J67" s="29" t="s">
        <v>54</v>
      </c>
      <c r="K67" s="36" t="s">
        <v>245</v>
      </c>
      <c r="L67" s="9">
        <v>345</v>
      </c>
      <c r="M67" s="13">
        <v>2.5</v>
      </c>
      <c r="N67" s="12">
        <f t="array" ref="N67">IFERROR(IF(M67=0,"",L67*M67),"")</f>
        <v>862.5</v>
      </c>
      <c r="O67" s="12">
        <f t="shared" si="2"/>
        <v>2141.42</v>
      </c>
      <c r="P67" s="7" t="s">
        <v>28</v>
      </c>
      <c r="Q67" s="10" t="str" cm="1">
        <f t="array" ref="Q67">IF(Tabela13[[#This Row],[Início]]="","",MONTH(Tabela13[[#This Row],[Início]])&amp;"/"&amp;YEAR(Tabela13[[#This Row],[Início]]))</f>
        <v>8/2024</v>
      </c>
      <c r="R67" s="31" t="s">
        <v>29</v>
      </c>
      <c r="S67" s="15"/>
    </row>
    <row r="68" spans="1:19" s="5" customFormat="1" ht="15.95" customHeight="1" x14ac:dyDescent="0.25">
      <c r="A68" s="23" t="s">
        <v>246</v>
      </c>
      <c r="B68" s="7" t="s">
        <v>247</v>
      </c>
      <c r="C68" s="11" t="s">
        <v>248</v>
      </c>
      <c r="D68" s="42" t="s">
        <v>22</v>
      </c>
      <c r="E68" s="8">
        <v>45518</v>
      </c>
      <c r="F68" s="8" t="s">
        <v>249</v>
      </c>
      <c r="G68" s="8">
        <v>45519.5</v>
      </c>
      <c r="H68" s="8" t="s">
        <v>36</v>
      </c>
      <c r="I68" s="8" t="s">
        <v>53</v>
      </c>
      <c r="J68" s="8" t="s">
        <v>54</v>
      </c>
      <c r="K68" s="11" t="s">
        <v>250</v>
      </c>
      <c r="L68" s="9">
        <v>345</v>
      </c>
      <c r="M68" s="13">
        <v>1.5</v>
      </c>
      <c r="N68" s="12" cm="1">
        <f t="array" ref="N68">IFERROR(IF(M68=0,"",L68*M68),"")</f>
        <v>517.5</v>
      </c>
      <c r="O68" s="12">
        <f t="shared" si="2"/>
        <v>2860.89</v>
      </c>
      <c r="P68" s="7" t="s">
        <v>28</v>
      </c>
      <c r="Q68" s="10" t="str" cm="1">
        <f t="array" ref="Q68">IF(Tabela13[[#This Row],[Início]]="","",MONTH(Tabela13[[#This Row],[Início]])&amp;"/"&amp;YEAR(Tabela13[[#This Row],[Início]]))</f>
        <v>8/2024</v>
      </c>
      <c r="R68" s="31" t="s">
        <v>29</v>
      </c>
      <c r="S68" s="15"/>
    </row>
    <row r="69" spans="1:19" s="5" customFormat="1" ht="15.95" customHeight="1" x14ac:dyDescent="0.25">
      <c r="A69" s="23" t="s">
        <v>246</v>
      </c>
      <c r="B69" s="7" t="s">
        <v>251</v>
      </c>
      <c r="C69" s="11" t="s">
        <v>252</v>
      </c>
      <c r="D69" s="42" t="s">
        <v>40</v>
      </c>
      <c r="E69" s="8">
        <v>45517</v>
      </c>
      <c r="F69" s="8" t="s">
        <v>249</v>
      </c>
      <c r="G69" s="8">
        <v>45517.5</v>
      </c>
      <c r="H69" s="8" t="s">
        <v>253</v>
      </c>
      <c r="I69" s="8" t="s">
        <v>37</v>
      </c>
      <c r="J69" s="8" t="s">
        <v>26</v>
      </c>
      <c r="K69" s="11"/>
      <c r="L69" s="9">
        <v>311</v>
      </c>
      <c r="M69" s="13">
        <v>0.5</v>
      </c>
      <c r="N69" s="12" cm="1">
        <f t="array" ref="N69">IFERROR(IF(M69=0,"",L69*M69),"")</f>
        <v>155.5</v>
      </c>
      <c r="O69" s="12">
        <f t="shared" si="2"/>
        <v>155.5</v>
      </c>
      <c r="P69" s="7" t="s">
        <v>28</v>
      </c>
      <c r="Q69" s="10" t="str" cm="1">
        <f t="array" ref="Q69">IF(Tabela13[[#This Row],[Início]]="","",MONTH(Tabela13[[#This Row],[Início]])&amp;"/"&amp;YEAR(Tabela13[[#This Row],[Início]]))</f>
        <v>8/2024</v>
      </c>
      <c r="R69" s="31" t="s">
        <v>254</v>
      </c>
      <c r="S69" s="15"/>
    </row>
    <row r="70" spans="1:19" s="5" customFormat="1" ht="15.95" customHeight="1" x14ac:dyDescent="0.25">
      <c r="A70" s="23" t="s">
        <v>246</v>
      </c>
      <c r="B70" s="7" t="s">
        <v>251</v>
      </c>
      <c r="C70" s="11" t="s">
        <v>252</v>
      </c>
      <c r="D70" s="42" t="s">
        <v>40</v>
      </c>
      <c r="E70" s="8">
        <v>45519</v>
      </c>
      <c r="F70" s="8" t="s">
        <v>249</v>
      </c>
      <c r="G70" s="8">
        <v>45519.5</v>
      </c>
      <c r="H70" s="8" t="s">
        <v>253</v>
      </c>
      <c r="I70" s="8" t="s">
        <v>37</v>
      </c>
      <c r="J70" s="8" t="s">
        <v>26</v>
      </c>
      <c r="K70" s="11"/>
      <c r="L70" s="9">
        <v>311</v>
      </c>
      <c r="M70" s="13">
        <v>0.5</v>
      </c>
      <c r="N70" s="12" cm="1">
        <f t="array" ref="N70">IFERROR(IF(M70=0,"",L70*M70),"")</f>
        <v>155.5</v>
      </c>
      <c r="O70" s="12">
        <f t="shared" si="2"/>
        <v>155.5</v>
      </c>
      <c r="P70" s="7" t="s">
        <v>28</v>
      </c>
      <c r="Q70" s="10" t="str" cm="1">
        <f t="array" ref="Q70">IF(Tabela13[[#This Row],[Início]]="","",MONTH(Tabela13[[#This Row],[Início]])&amp;"/"&amp;YEAR(Tabela13[[#This Row],[Início]]))</f>
        <v>8/2024</v>
      </c>
      <c r="R70" s="31" t="s">
        <v>255</v>
      </c>
      <c r="S70" s="15"/>
    </row>
    <row r="71" spans="1:19" s="5" customFormat="1" ht="15.95" customHeight="1" x14ac:dyDescent="0.25">
      <c r="A71" s="23" t="s">
        <v>256</v>
      </c>
      <c r="B71" s="7" t="s">
        <v>257</v>
      </c>
      <c r="C71" s="11" t="s">
        <v>258</v>
      </c>
      <c r="D71" s="42" t="s">
        <v>40</v>
      </c>
      <c r="E71" s="8">
        <v>45526</v>
      </c>
      <c r="F71" s="8" t="s">
        <v>259</v>
      </c>
      <c r="G71" s="8">
        <v>45527.5</v>
      </c>
      <c r="H71" s="8" t="s">
        <v>260</v>
      </c>
      <c r="I71" s="8" t="s">
        <v>25</v>
      </c>
      <c r="J71" s="8" t="s">
        <v>26</v>
      </c>
      <c r="K71" s="11"/>
      <c r="L71" s="9">
        <v>345</v>
      </c>
      <c r="M71" s="13">
        <v>1.5</v>
      </c>
      <c r="N71" s="12" cm="1">
        <f t="array" ref="N71">IFERROR(IF(M71=0,"",L71*M71),"")</f>
        <v>517.5</v>
      </c>
      <c r="O71" s="12">
        <f t="shared" si="2"/>
        <v>517.5</v>
      </c>
      <c r="P71" s="7" t="s">
        <v>28</v>
      </c>
      <c r="Q71" s="10" t="str" cm="1">
        <f t="array" ref="Q71">IF(Tabela13[[#This Row],[Início]]="","",MONTH(Tabela13[[#This Row],[Início]])&amp;"/"&amp;YEAR(Tabela13[[#This Row],[Início]]))</f>
        <v>8/2024</v>
      </c>
      <c r="R71" s="31" t="s">
        <v>261</v>
      </c>
      <c r="S71" s="15"/>
    </row>
    <row r="72" spans="1:19" s="5" customFormat="1" ht="15.95" customHeight="1" x14ac:dyDescent="0.25">
      <c r="A72" s="23" t="s">
        <v>262</v>
      </c>
      <c r="B72" s="7" t="s">
        <v>263</v>
      </c>
      <c r="C72" s="11" t="s">
        <v>264</v>
      </c>
      <c r="D72" s="42" t="s">
        <v>22</v>
      </c>
      <c r="E72" s="8">
        <v>45518</v>
      </c>
      <c r="F72" s="8" t="s">
        <v>265</v>
      </c>
      <c r="G72" s="8">
        <v>45519.5</v>
      </c>
      <c r="H72" s="8" t="s">
        <v>36</v>
      </c>
      <c r="I72" s="8" t="s">
        <v>53</v>
      </c>
      <c r="J72" s="8" t="s">
        <v>54</v>
      </c>
      <c r="K72" s="11" t="s">
        <v>266</v>
      </c>
      <c r="L72" s="9">
        <v>345</v>
      </c>
      <c r="M72" s="13">
        <v>1.5</v>
      </c>
      <c r="N72" s="12">
        <f t="array" ref="N72">IFERROR(IF(M72=0,"",L72*M72),"")</f>
        <v>517.5</v>
      </c>
      <c r="O72" s="12">
        <f t="shared" si="2"/>
        <v>2053.81</v>
      </c>
      <c r="P72" s="7" t="s">
        <v>28</v>
      </c>
      <c r="Q72" s="10" t="str" cm="1">
        <f t="array" ref="Q72">IF(Tabela13[[#This Row],[Início]]="","",MONTH(Tabela13[[#This Row],[Início]])&amp;"/"&amp;YEAR(Tabela13[[#This Row],[Início]]))</f>
        <v>8/2024</v>
      </c>
      <c r="R72" s="31" t="s">
        <v>29</v>
      </c>
      <c r="S72" s="15"/>
    </row>
    <row r="73" spans="1:19" s="5" customFormat="1" ht="15.95" customHeight="1" x14ac:dyDescent="0.25">
      <c r="A73" s="23" t="s">
        <v>262</v>
      </c>
      <c r="B73" s="7" t="s">
        <v>267</v>
      </c>
      <c r="C73" s="11" t="s">
        <v>268</v>
      </c>
      <c r="D73" s="42" t="s">
        <v>22</v>
      </c>
      <c r="E73" s="8">
        <v>45523</v>
      </c>
      <c r="F73" s="8" t="s">
        <v>265</v>
      </c>
      <c r="G73" s="29">
        <v>45524.5</v>
      </c>
      <c r="H73" s="29" t="s">
        <v>47</v>
      </c>
      <c r="I73" s="29" t="s">
        <v>53</v>
      </c>
      <c r="J73" s="29" t="s">
        <v>54</v>
      </c>
      <c r="K73" s="36" t="s">
        <v>269</v>
      </c>
      <c r="L73" s="9">
        <v>345</v>
      </c>
      <c r="M73" s="13">
        <v>1.5</v>
      </c>
      <c r="N73" s="12">
        <f t="array" ref="N73">IFERROR(IF(M73=0,"",L73*M73),"")</f>
        <v>517.5</v>
      </c>
      <c r="O73" s="12">
        <f t="shared" si="2"/>
        <v>1857.88</v>
      </c>
      <c r="P73" s="7" t="s">
        <v>28</v>
      </c>
      <c r="Q73" s="10" t="str" cm="1">
        <f t="array" ref="Q73">IF(Tabela13[[#This Row],[Início]]="","",MONTH(Tabela13[[#This Row],[Início]])&amp;"/"&amp;YEAR(Tabela13[[#This Row],[Início]]))</f>
        <v>8/2024</v>
      </c>
      <c r="R73" s="31" t="s">
        <v>29</v>
      </c>
      <c r="S73" s="15"/>
    </row>
    <row r="74" spans="1:19" s="5" customFormat="1" ht="15.95" customHeight="1" x14ac:dyDescent="0.25">
      <c r="A74" s="23" t="s">
        <v>270</v>
      </c>
      <c r="B74" s="7" t="s">
        <v>271</v>
      </c>
      <c r="C74" s="11" t="s">
        <v>272</v>
      </c>
      <c r="D74" s="42" t="s">
        <v>40</v>
      </c>
      <c r="E74" s="8">
        <v>45518</v>
      </c>
      <c r="F74" s="8" t="s">
        <v>273</v>
      </c>
      <c r="G74" s="8">
        <v>45519.5</v>
      </c>
      <c r="H74" s="8" t="s">
        <v>274</v>
      </c>
      <c r="I74" s="8" t="s">
        <v>25</v>
      </c>
      <c r="J74" s="8" t="s">
        <v>26</v>
      </c>
      <c r="K74" s="11"/>
      <c r="L74" s="9">
        <v>311</v>
      </c>
      <c r="M74" s="13">
        <v>1.5</v>
      </c>
      <c r="N74" s="12" cm="1">
        <f t="array" ref="N74">IFERROR(IF(M74=0,"",L74*M74),"")</f>
        <v>466.5</v>
      </c>
      <c r="O74" s="12">
        <f t="shared" si="2"/>
        <v>466.5</v>
      </c>
      <c r="P74" s="7" t="s">
        <v>28</v>
      </c>
      <c r="Q74" s="10" t="str" cm="1">
        <f t="array" ref="Q74">IF(Tabela13[[#This Row],[Início]]="","",MONTH(Tabela13[[#This Row],[Início]])&amp;"/"&amp;YEAR(Tabela13[[#This Row],[Início]]))</f>
        <v>8/2024</v>
      </c>
      <c r="R74" s="31" t="s">
        <v>29</v>
      </c>
      <c r="S74" s="15"/>
    </row>
    <row r="75" spans="1:19" s="5" customFormat="1" ht="15.95" customHeight="1" x14ac:dyDescent="0.25">
      <c r="A75" s="23" t="s">
        <v>275</v>
      </c>
      <c r="B75" s="7" t="s">
        <v>276</v>
      </c>
      <c r="C75" s="11" t="s">
        <v>277</v>
      </c>
      <c r="D75" s="42" t="s">
        <v>40</v>
      </c>
      <c r="E75" s="8">
        <v>45509</v>
      </c>
      <c r="F75" s="8" t="s">
        <v>278</v>
      </c>
      <c r="G75" s="8">
        <v>45510.5</v>
      </c>
      <c r="H75" s="8" t="s">
        <v>160</v>
      </c>
      <c r="I75" s="8" t="s">
        <v>53</v>
      </c>
      <c r="J75" s="8" t="s">
        <v>54</v>
      </c>
      <c r="K75" s="11" t="s">
        <v>279</v>
      </c>
      <c r="L75" s="9">
        <v>345</v>
      </c>
      <c r="M75" s="13">
        <v>1.5</v>
      </c>
      <c r="N75" s="12" cm="1">
        <f t="array" ref="N75">IFERROR(IF(M75=0,"",L75*M75),"")</f>
        <v>517.5</v>
      </c>
      <c r="O75" s="12">
        <f t="shared" si="2"/>
        <v>2207.59</v>
      </c>
      <c r="P75" s="7" t="s">
        <v>28</v>
      </c>
      <c r="Q75" s="10" t="str" cm="1">
        <f t="array" ref="Q75">IF(Tabela13[[#This Row],[Início]]="","",MONTH(Tabela13[[#This Row],[Início]])&amp;"/"&amp;YEAR(Tabela13[[#This Row],[Início]]))</f>
        <v>8/2024</v>
      </c>
      <c r="R75" s="31" t="s">
        <v>29</v>
      </c>
      <c r="S75" s="15"/>
    </row>
    <row r="76" spans="1:19" s="28" customFormat="1" ht="15.95" customHeight="1" x14ac:dyDescent="0.25">
      <c r="A76" s="23" t="s">
        <v>275</v>
      </c>
      <c r="B76" s="7" t="s">
        <v>280</v>
      </c>
      <c r="C76" s="11" t="s">
        <v>281</v>
      </c>
      <c r="D76" s="42" t="s">
        <v>40</v>
      </c>
      <c r="E76" s="8">
        <v>45523</v>
      </c>
      <c r="F76" s="8" t="s">
        <v>278</v>
      </c>
      <c r="G76" s="29">
        <v>45524.5</v>
      </c>
      <c r="H76" s="29" t="s">
        <v>160</v>
      </c>
      <c r="I76" s="29" t="s">
        <v>53</v>
      </c>
      <c r="J76" s="29" t="s">
        <v>54</v>
      </c>
      <c r="K76" s="37">
        <v>1510.09</v>
      </c>
      <c r="L76" s="9">
        <v>345</v>
      </c>
      <c r="M76" s="13">
        <v>1.5</v>
      </c>
      <c r="N76" s="12">
        <f t="array" ref="N76">IFERROR(IF(M76=0,"",L76*M76),"")</f>
        <v>517.5</v>
      </c>
      <c r="O76" s="12">
        <f t="shared" si="2"/>
        <v>2027.59</v>
      </c>
      <c r="P76" s="7" t="s">
        <v>28</v>
      </c>
      <c r="Q76" s="10" t="str" cm="1">
        <f t="array" ref="Q76">IF(Tabela13[[#This Row],[Início]]="","",MONTH(Tabela13[[#This Row],[Início]])&amp;"/"&amp;YEAR(Tabela13[[#This Row],[Início]]))</f>
        <v>8/2024</v>
      </c>
      <c r="R76" s="31" t="s">
        <v>29</v>
      </c>
      <c r="S76" s="15"/>
    </row>
    <row r="77" spans="1:19" s="5" customFormat="1" ht="15.95" customHeight="1" x14ac:dyDescent="0.25">
      <c r="A77" s="23" t="s">
        <v>275</v>
      </c>
      <c r="B77" s="7" t="s">
        <v>282</v>
      </c>
      <c r="C77" s="11" t="s">
        <v>283</v>
      </c>
      <c r="D77" s="42" t="s">
        <v>40</v>
      </c>
      <c r="E77" s="8">
        <v>45530</v>
      </c>
      <c r="F77" s="8" t="s">
        <v>278</v>
      </c>
      <c r="G77" s="29">
        <v>45531.5</v>
      </c>
      <c r="H77" s="29" t="s">
        <v>160</v>
      </c>
      <c r="I77" s="29" t="s">
        <v>53</v>
      </c>
      <c r="J77" s="29" t="s">
        <v>54</v>
      </c>
      <c r="K77" s="37">
        <v>1510.09</v>
      </c>
      <c r="L77" s="9">
        <v>345</v>
      </c>
      <c r="M77" s="13">
        <v>1.5</v>
      </c>
      <c r="N77" s="12">
        <f t="array" ref="N77">IFERROR(IF(M77=0,"",L77*M77),"")</f>
        <v>517.5</v>
      </c>
      <c r="O77" s="12">
        <f t="shared" si="2"/>
        <v>2027.59</v>
      </c>
      <c r="P77" s="7" t="s">
        <v>28</v>
      </c>
      <c r="Q77" s="10" t="str" cm="1">
        <f t="array" ref="Q77">IF(Tabela13[[#This Row],[Início]]="","",MONTH(Tabela13[[#This Row],[Início]])&amp;"/"&amp;YEAR(Tabela13[[#This Row],[Início]]))</f>
        <v>8/2024</v>
      </c>
      <c r="R77" s="31" t="s">
        <v>29</v>
      </c>
      <c r="S77" s="15"/>
    </row>
    <row r="78" spans="1:19" s="5" customFormat="1" ht="15.95" customHeight="1" x14ac:dyDescent="0.25">
      <c r="A78" s="23" t="s">
        <v>284</v>
      </c>
      <c r="B78" s="7" t="s">
        <v>285</v>
      </c>
      <c r="C78" s="11" t="s">
        <v>286</v>
      </c>
      <c r="D78" s="42" t="s">
        <v>40</v>
      </c>
      <c r="E78" s="8">
        <v>45516</v>
      </c>
      <c r="F78" s="8" t="s">
        <v>287</v>
      </c>
      <c r="G78" s="8">
        <v>45518.5</v>
      </c>
      <c r="H78" s="8" t="s">
        <v>36</v>
      </c>
      <c r="I78" s="8" t="s">
        <v>89</v>
      </c>
      <c r="J78" s="8" t="s">
        <v>54</v>
      </c>
      <c r="K78" s="38">
        <v>1956.88</v>
      </c>
      <c r="L78" s="9">
        <v>345</v>
      </c>
      <c r="M78" s="13">
        <v>2.5</v>
      </c>
      <c r="N78" s="12" cm="1">
        <f t="array" ref="N78">IFERROR(IF(M78=0,"",L78*M78),"")</f>
        <v>862.5</v>
      </c>
      <c r="O78" s="12">
        <f t="shared" si="2"/>
        <v>2819.38</v>
      </c>
      <c r="P78" s="7" t="s">
        <v>28</v>
      </c>
      <c r="Q78" s="10" t="str" cm="1">
        <f t="array" ref="Q78">IF(Tabela13[[#This Row],[Início]]="","",MONTH(Tabela13[[#This Row],[Início]])&amp;"/"&amp;YEAR(Tabela13[[#This Row],[Início]]))</f>
        <v>8/2024</v>
      </c>
      <c r="R78" s="31" t="s">
        <v>29</v>
      </c>
      <c r="S78" s="15"/>
    </row>
    <row r="79" spans="1:19" s="5" customFormat="1" ht="15.95" customHeight="1" x14ac:dyDescent="0.25">
      <c r="A79" s="23" t="s">
        <v>288</v>
      </c>
      <c r="B79" s="7" t="s">
        <v>289</v>
      </c>
      <c r="C79" s="11" t="s">
        <v>290</v>
      </c>
      <c r="D79" s="42" t="s">
        <v>123</v>
      </c>
      <c r="E79" s="8">
        <v>45509</v>
      </c>
      <c r="F79" s="8" t="s">
        <v>291</v>
      </c>
      <c r="G79" s="29">
        <v>45512</v>
      </c>
      <c r="H79" s="29" t="s">
        <v>292</v>
      </c>
      <c r="I79" s="29" t="s">
        <v>118</v>
      </c>
      <c r="J79" s="29" t="s">
        <v>26</v>
      </c>
      <c r="K79" s="36"/>
      <c r="L79" s="9">
        <v>438</v>
      </c>
      <c r="M79" s="13">
        <v>3</v>
      </c>
      <c r="N79" s="9">
        <f t="array" ref="N79">IFERROR(IF(M79=0,"",L79*M79),"")</f>
        <v>1314</v>
      </c>
      <c r="O79" s="9">
        <f t="shared" si="2"/>
        <v>1314</v>
      </c>
      <c r="P79" s="7" t="s">
        <v>28</v>
      </c>
      <c r="Q79" s="10" t="str" cm="1">
        <f t="array" ref="Q79">IF(Tabela13[[#This Row],[Início]]="","",MONTH(Tabela13[[#This Row],[Início]])&amp;"/"&amp;YEAR(Tabela13[[#This Row],[Início]]))</f>
        <v>8/2024</v>
      </c>
      <c r="R79" s="31" t="s">
        <v>293</v>
      </c>
      <c r="S79" s="15"/>
    </row>
    <row r="80" spans="1:19" s="5" customFormat="1" ht="15.95" customHeight="1" x14ac:dyDescent="0.25">
      <c r="A80" s="23" t="s">
        <v>288</v>
      </c>
      <c r="B80" s="7" t="s">
        <v>289</v>
      </c>
      <c r="C80" s="11" t="s">
        <v>290</v>
      </c>
      <c r="D80" s="42" t="s">
        <v>123</v>
      </c>
      <c r="E80" s="8">
        <v>45512</v>
      </c>
      <c r="F80" s="8" t="s">
        <v>294</v>
      </c>
      <c r="G80" s="29">
        <v>45520.5</v>
      </c>
      <c r="H80" s="29" t="s">
        <v>295</v>
      </c>
      <c r="I80" s="29" t="s">
        <v>118</v>
      </c>
      <c r="J80" s="29" t="s">
        <v>26</v>
      </c>
      <c r="K80" s="36"/>
      <c r="L80" s="9">
        <v>394</v>
      </c>
      <c r="M80" s="13">
        <v>8.5</v>
      </c>
      <c r="N80" s="12">
        <f t="array" ref="N80">IFERROR(IF(M80=0,"",L80*M80),"")</f>
        <v>3349</v>
      </c>
      <c r="O80" s="12">
        <f t="shared" si="2"/>
        <v>3349</v>
      </c>
      <c r="P80" s="7" t="s">
        <v>28</v>
      </c>
      <c r="Q80" s="10" t="str" cm="1">
        <f t="array" ref="Q80">IF(Tabela13[[#This Row],[Início]]="","",MONTH(Tabela13[[#This Row],[Início]])&amp;"/"&amp;YEAR(Tabela13[[#This Row],[Início]]))</f>
        <v>8/2024</v>
      </c>
      <c r="R80" s="31" t="s">
        <v>293</v>
      </c>
      <c r="S80" s="15"/>
    </row>
    <row r="81" spans="1:19" s="5" customFormat="1" ht="15.95" customHeight="1" x14ac:dyDescent="0.25">
      <c r="A81" s="23" t="s">
        <v>288</v>
      </c>
      <c r="B81" s="7" t="s">
        <v>296</v>
      </c>
      <c r="C81" s="11" t="s">
        <v>297</v>
      </c>
      <c r="D81" s="42" t="s">
        <v>22</v>
      </c>
      <c r="E81" s="8">
        <v>45510</v>
      </c>
      <c r="F81" s="8" t="s">
        <v>291</v>
      </c>
      <c r="G81" s="29">
        <v>45511.5</v>
      </c>
      <c r="H81" s="29" t="s">
        <v>36</v>
      </c>
      <c r="I81" s="29" t="s">
        <v>37</v>
      </c>
      <c r="J81" s="29" t="s">
        <v>26</v>
      </c>
      <c r="K81" s="36"/>
      <c r="L81" s="9">
        <v>345</v>
      </c>
      <c r="M81" s="13">
        <v>1.5</v>
      </c>
      <c r="N81" s="12">
        <f t="array" ref="N81">IFERROR(IF(M81=0,"",L81*M81),"")</f>
        <v>517.5</v>
      </c>
      <c r="O81" s="12">
        <f t="shared" si="2"/>
        <v>517.5</v>
      </c>
      <c r="P81" s="7" t="s">
        <v>28</v>
      </c>
      <c r="Q81" s="10" t="str" cm="1">
        <f t="array" ref="Q81">IF(Tabela13[[#This Row],[Início]]="","",MONTH(Tabela13[[#This Row],[Início]])&amp;"/"&amp;YEAR(Tabela13[[#This Row],[Início]]))</f>
        <v>8/2024</v>
      </c>
      <c r="R81" s="31" t="s">
        <v>29</v>
      </c>
      <c r="S81" s="15"/>
    </row>
    <row r="82" spans="1:19" s="5" customFormat="1" ht="15.95" customHeight="1" x14ac:dyDescent="0.25">
      <c r="A82" s="23" t="s">
        <v>298</v>
      </c>
      <c r="B82" s="7" t="s">
        <v>299</v>
      </c>
      <c r="C82" s="11" t="s">
        <v>300</v>
      </c>
      <c r="D82" s="42" t="s">
        <v>22</v>
      </c>
      <c r="E82" s="8">
        <v>45516</v>
      </c>
      <c r="F82" s="8" t="s">
        <v>301</v>
      </c>
      <c r="G82" s="29">
        <v>45519.5</v>
      </c>
      <c r="H82" s="29" t="s">
        <v>133</v>
      </c>
      <c r="I82" s="29" t="s">
        <v>53</v>
      </c>
      <c r="J82" s="29" t="s">
        <v>54</v>
      </c>
      <c r="K82" s="37">
        <v>1457.88</v>
      </c>
      <c r="L82" s="9">
        <v>345</v>
      </c>
      <c r="M82" s="13">
        <v>3.5</v>
      </c>
      <c r="N82" s="12">
        <f t="array" ref="N82">IFERROR(IF(M82=0,"",L82*M82),"")</f>
        <v>1207.5</v>
      </c>
      <c r="O82" s="12">
        <f t="shared" si="2"/>
        <v>2665.38</v>
      </c>
      <c r="P82" s="7" t="s">
        <v>28</v>
      </c>
      <c r="Q82" s="10" t="str" cm="1">
        <f t="array" ref="Q82">IF(Tabela13[[#This Row],[Início]]="","",MONTH(Tabela13[[#This Row],[Início]])&amp;"/"&amp;YEAR(Tabela13[[#This Row],[Início]]))</f>
        <v>8/2024</v>
      </c>
      <c r="R82" s="31" t="s">
        <v>237</v>
      </c>
      <c r="S82" s="15"/>
    </row>
    <row r="83" spans="1:19" s="5" customFormat="1" ht="15.95" customHeight="1" x14ac:dyDescent="0.25">
      <c r="A83" s="23" t="s">
        <v>298</v>
      </c>
      <c r="B83" s="7" t="s">
        <v>302</v>
      </c>
      <c r="C83" s="11" t="s">
        <v>303</v>
      </c>
      <c r="D83" s="42" t="s">
        <v>22</v>
      </c>
      <c r="E83" s="8">
        <v>45523</v>
      </c>
      <c r="F83" s="8" t="s">
        <v>301</v>
      </c>
      <c r="G83" s="29">
        <v>45525.5</v>
      </c>
      <c r="H83" s="29" t="s">
        <v>154</v>
      </c>
      <c r="I83" s="29" t="s">
        <v>53</v>
      </c>
      <c r="J83" s="29" t="s">
        <v>54</v>
      </c>
      <c r="K83" s="37">
        <v>1403.43</v>
      </c>
      <c r="L83" s="9">
        <v>345</v>
      </c>
      <c r="M83" s="30">
        <v>2.5</v>
      </c>
      <c r="N83" s="12">
        <f t="array" ref="N83">IFERROR(IF(M83=0,"",L83*M83),"")</f>
        <v>862.5</v>
      </c>
      <c r="O83" s="12">
        <f t="shared" si="2"/>
        <v>2265.9300000000003</v>
      </c>
      <c r="P83" s="7" t="s">
        <v>28</v>
      </c>
      <c r="Q83" s="10" t="str" cm="1">
        <f t="array" ref="Q83">IF(Tabela13[[#This Row],[Início]]="","",MONTH(Tabela13[[#This Row],[Início]])&amp;"/"&amp;YEAR(Tabela13[[#This Row],[Início]]))</f>
        <v>8/2024</v>
      </c>
      <c r="R83" s="31" t="s">
        <v>29</v>
      </c>
      <c r="S83" s="15"/>
    </row>
    <row r="84" spans="1:19" s="5" customFormat="1" ht="15.95" customHeight="1" x14ac:dyDescent="0.25">
      <c r="A84" s="23" t="s">
        <v>304</v>
      </c>
      <c r="B84" s="7" t="s">
        <v>305</v>
      </c>
      <c r="C84" s="11" t="s">
        <v>306</v>
      </c>
      <c r="D84" s="42" t="s">
        <v>22</v>
      </c>
      <c r="E84" s="8">
        <v>45523</v>
      </c>
      <c r="F84" s="8" t="s">
        <v>260</v>
      </c>
      <c r="G84" s="29">
        <v>45524.5</v>
      </c>
      <c r="H84" s="29" t="s">
        <v>160</v>
      </c>
      <c r="I84" s="29" t="s">
        <v>53</v>
      </c>
      <c r="J84" s="29" t="s">
        <v>54</v>
      </c>
      <c r="K84" s="37">
        <v>2296.9</v>
      </c>
      <c r="L84" s="9">
        <v>438</v>
      </c>
      <c r="M84" s="13">
        <v>1.5</v>
      </c>
      <c r="N84" s="12">
        <f t="array" ref="N84">IFERROR(IF(M84=0,"",L84*M84),"")</f>
        <v>657</v>
      </c>
      <c r="O84" s="12">
        <f t="shared" si="2"/>
        <v>2953.9</v>
      </c>
      <c r="P84" s="7" t="s">
        <v>28</v>
      </c>
      <c r="Q84" s="10" t="str" cm="1">
        <f t="array" ref="Q84">IF(Tabela13[[#This Row],[Início]]="","",MONTH(Tabela13[[#This Row],[Início]])&amp;"/"&amp;YEAR(Tabela13[[#This Row],[Início]]))</f>
        <v>8/2024</v>
      </c>
      <c r="R84" s="31" t="s">
        <v>29</v>
      </c>
      <c r="S84" s="15"/>
    </row>
    <row r="85" spans="1:19" s="5" customFormat="1" ht="15.95" customHeight="1" x14ac:dyDescent="0.25">
      <c r="A85" s="23" t="s">
        <v>304</v>
      </c>
      <c r="B85" s="7" t="s">
        <v>307</v>
      </c>
      <c r="C85" s="11" t="s">
        <v>308</v>
      </c>
      <c r="D85" s="42" t="s">
        <v>22</v>
      </c>
      <c r="E85" s="35">
        <v>45535</v>
      </c>
      <c r="F85" s="8" t="s">
        <v>260</v>
      </c>
      <c r="G85" s="29"/>
      <c r="H85" s="29" t="s">
        <v>88</v>
      </c>
      <c r="I85" s="29" t="s">
        <v>89</v>
      </c>
      <c r="J85" s="29" t="s">
        <v>54</v>
      </c>
      <c r="K85" s="37">
        <v>2045.46</v>
      </c>
      <c r="L85" s="9">
        <v>345</v>
      </c>
      <c r="M85" s="13">
        <v>0</v>
      </c>
      <c r="N85" s="43" t="s">
        <v>27</v>
      </c>
      <c r="O85" s="43"/>
      <c r="P85" s="7" t="s">
        <v>28</v>
      </c>
      <c r="Q85" s="10" t="str" cm="1">
        <f t="array" ref="Q85">IF(Tabela13[[#This Row],[Início]]="","",MONTH(Tabela13[[#This Row],[Início]])&amp;"/"&amp;YEAR(Tabela13[[#This Row],[Início]]))</f>
        <v>8/2024</v>
      </c>
      <c r="R85" s="31" t="s">
        <v>309</v>
      </c>
      <c r="S85" s="15"/>
    </row>
    <row r="86" spans="1:19" s="5" customFormat="1" ht="15.95" customHeight="1" x14ac:dyDescent="0.25">
      <c r="A86" s="23" t="s">
        <v>310</v>
      </c>
      <c r="B86" s="7" t="s">
        <v>311</v>
      </c>
      <c r="C86" s="11" t="s">
        <v>312</v>
      </c>
      <c r="D86" s="42" t="s">
        <v>40</v>
      </c>
      <c r="E86" s="8">
        <v>45532</v>
      </c>
      <c r="F86" s="8" t="s">
        <v>313</v>
      </c>
      <c r="G86" s="8">
        <v>45534.5</v>
      </c>
      <c r="H86" s="8" t="s">
        <v>133</v>
      </c>
      <c r="I86" s="8" t="s">
        <v>53</v>
      </c>
      <c r="J86" s="8" t="s">
        <v>54</v>
      </c>
      <c r="K86" s="11" t="s">
        <v>314</v>
      </c>
      <c r="L86" s="9">
        <v>345</v>
      </c>
      <c r="M86" s="13">
        <v>2.5</v>
      </c>
      <c r="N86" s="12" cm="1">
        <f t="array" ref="N86">IFERROR(IF(M86=0,"",L86*M86),"")</f>
        <v>862.5</v>
      </c>
      <c r="O86" s="12">
        <f t="shared" si="2"/>
        <v>1854.9299999999998</v>
      </c>
      <c r="P86" s="7" t="s">
        <v>28</v>
      </c>
      <c r="Q86" s="10" t="str" cm="1">
        <f t="array" ref="Q86">IF(Tabela13[[#This Row],[Início]]="","",MONTH(Tabela13[[#This Row],[Início]])&amp;"/"&amp;YEAR(Tabela13[[#This Row],[Início]]))</f>
        <v>8/2024</v>
      </c>
      <c r="R86" s="31" t="s">
        <v>29</v>
      </c>
      <c r="S86" s="15"/>
    </row>
    <row r="87" spans="1:19" s="5" customFormat="1" ht="15.95" customHeight="1" x14ac:dyDescent="0.25">
      <c r="A87" s="23" t="s">
        <v>315</v>
      </c>
      <c r="B87" s="7" t="s">
        <v>316</v>
      </c>
      <c r="C87" s="11" t="s">
        <v>317</v>
      </c>
      <c r="D87" s="42" t="s">
        <v>22</v>
      </c>
      <c r="E87" s="8">
        <v>45532</v>
      </c>
      <c r="F87" s="8" t="s">
        <v>318</v>
      </c>
      <c r="G87" s="8">
        <v>45533.5</v>
      </c>
      <c r="H87" s="8" t="s">
        <v>36</v>
      </c>
      <c r="I87" s="8" t="s">
        <v>25</v>
      </c>
      <c r="J87" s="8" t="s">
        <v>26</v>
      </c>
      <c r="K87" s="11"/>
      <c r="L87" s="9">
        <v>345</v>
      </c>
      <c r="M87" s="13">
        <v>1.5</v>
      </c>
      <c r="N87" s="12" cm="1">
        <f t="array" ref="N87">IFERROR(IF(M87=0,"",L87*M87),"")</f>
        <v>517.5</v>
      </c>
      <c r="O87" s="12">
        <f t="shared" si="2"/>
        <v>517.5</v>
      </c>
      <c r="P87" s="7" t="s">
        <v>28</v>
      </c>
      <c r="Q87" s="10" t="str" cm="1">
        <f t="array" ref="Q87">IF(Tabela13[[#This Row],[Início]]="","",MONTH(Tabela13[[#This Row],[Início]])&amp;"/"&amp;YEAR(Tabela13[[#This Row],[Início]]))</f>
        <v>8/2024</v>
      </c>
      <c r="R87" s="31" t="s">
        <v>29</v>
      </c>
      <c r="S87" s="15"/>
    </row>
    <row r="88" spans="1:19" s="5" customFormat="1" ht="15.95" customHeight="1" x14ac:dyDescent="0.25">
      <c r="A88" s="23" t="s">
        <v>315</v>
      </c>
      <c r="B88" s="7" t="s">
        <v>319</v>
      </c>
      <c r="C88" s="11" t="s">
        <v>320</v>
      </c>
      <c r="D88" s="42" t="s">
        <v>123</v>
      </c>
      <c r="E88" s="8">
        <v>45530</v>
      </c>
      <c r="F88" s="8" t="s">
        <v>318</v>
      </c>
      <c r="G88" s="8">
        <v>45532.5</v>
      </c>
      <c r="H88" s="8" t="s">
        <v>321</v>
      </c>
      <c r="I88" s="8" t="s">
        <v>25</v>
      </c>
      <c r="J88" s="8" t="s">
        <v>26</v>
      </c>
      <c r="K88" s="11"/>
      <c r="L88" s="9">
        <v>311</v>
      </c>
      <c r="M88" s="13">
        <v>2.5</v>
      </c>
      <c r="N88" s="12" cm="1">
        <f t="array" ref="N88">IFERROR(IF(M88=0,"",L88*M88),"")</f>
        <v>777.5</v>
      </c>
      <c r="O88" s="12">
        <f t="shared" si="2"/>
        <v>777.5</v>
      </c>
      <c r="P88" s="7" t="s">
        <v>28</v>
      </c>
      <c r="Q88" s="10" t="str" cm="1">
        <f t="array" ref="Q88">IF(Tabela13[[#This Row],[Início]]="","",MONTH(Tabela13[[#This Row],[Início]])&amp;"/"&amp;YEAR(Tabela13[[#This Row],[Início]]))</f>
        <v>8/2024</v>
      </c>
      <c r="R88" s="31" t="s">
        <v>322</v>
      </c>
      <c r="S88" s="15"/>
    </row>
    <row r="89" spans="1:19" s="5" customFormat="1" ht="15.95" customHeight="1" x14ac:dyDescent="0.25">
      <c r="A89" s="23" t="s">
        <v>323</v>
      </c>
      <c r="B89" s="7" t="s">
        <v>324</v>
      </c>
      <c r="C89" s="11" t="s">
        <v>325</v>
      </c>
      <c r="D89" s="42" t="s">
        <v>22</v>
      </c>
      <c r="E89" s="8">
        <v>45510</v>
      </c>
      <c r="F89" s="8" t="s">
        <v>321</v>
      </c>
      <c r="G89" s="8">
        <v>45512.5</v>
      </c>
      <c r="H89" s="8" t="s">
        <v>36</v>
      </c>
      <c r="I89" s="8" t="s">
        <v>53</v>
      </c>
      <c r="J89" s="8" t="s">
        <v>54</v>
      </c>
      <c r="K89" s="38">
        <v>1089.01</v>
      </c>
      <c r="L89" s="9">
        <v>345</v>
      </c>
      <c r="M89" s="13">
        <v>2.5</v>
      </c>
      <c r="N89" s="12">
        <f t="array" ref="N89">IFERROR(IF(M89=0,"",L89*M89),"")</f>
        <v>862.5</v>
      </c>
      <c r="O89" s="12">
        <f t="shared" si="2"/>
        <v>1951.51</v>
      </c>
      <c r="P89" s="7" t="s">
        <v>28</v>
      </c>
      <c r="Q89" s="10" t="str" cm="1">
        <f t="array" ref="Q89">IF(Tabela13[[#This Row],[Início]]="","",MONTH(Tabela13[[#This Row],[Início]])&amp;"/"&amp;YEAR(Tabela13[[#This Row],[Início]]))</f>
        <v>8/2024</v>
      </c>
      <c r="R89" s="31" t="s">
        <v>29</v>
      </c>
      <c r="S89" s="15"/>
    </row>
    <row r="90" spans="1:19" s="5" customFormat="1" ht="15.95" customHeight="1" x14ac:dyDescent="0.25">
      <c r="A90" s="23" t="s">
        <v>323</v>
      </c>
      <c r="B90" s="7" t="s">
        <v>326</v>
      </c>
      <c r="C90" s="11" t="s">
        <v>327</v>
      </c>
      <c r="D90" s="42" t="s">
        <v>22</v>
      </c>
      <c r="E90" s="8">
        <v>45517</v>
      </c>
      <c r="F90" s="8" t="s">
        <v>321</v>
      </c>
      <c r="G90" s="29">
        <v>45519.5</v>
      </c>
      <c r="H90" s="29" t="s">
        <v>36</v>
      </c>
      <c r="I90" s="29" t="s">
        <v>53</v>
      </c>
      <c r="J90" s="29" t="s">
        <v>54</v>
      </c>
      <c r="K90" s="37">
        <v>1191.01</v>
      </c>
      <c r="L90" s="9">
        <v>345</v>
      </c>
      <c r="M90" s="13">
        <v>2.5</v>
      </c>
      <c r="N90" s="9">
        <f t="array" ref="N90">IFERROR(IF(M90=0,"",L90*M90),"")</f>
        <v>862.5</v>
      </c>
      <c r="O90" s="9">
        <f t="shared" si="2"/>
        <v>2053.5100000000002</v>
      </c>
      <c r="P90" s="7" t="s">
        <v>28</v>
      </c>
      <c r="Q90" s="10" t="str" cm="1">
        <f t="array" ref="Q90">IF(Tabela13[[#This Row],[Início]]="","",MONTH(Tabela13[[#This Row],[Início]])&amp;"/"&amp;YEAR(Tabela13[[#This Row],[Início]]))</f>
        <v>8/2024</v>
      </c>
      <c r="R90" s="31" t="s">
        <v>29</v>
      </c>
      <c r="S90" s="15"/>
    </row>
    <row r="91" spans="1:19" s="5" customFormat="1" ht="15.95" customHeight="1" x14ac:dyDescent="0.25">
      <c r="A91" s="23" t="s">
        <v>323</v>
      </c>
      <c r="B91" s="7" t="s">
        <v>328</v>
      </c>
      <c r="C91" s="11" t="s">
        <v>329</v>
      </c>
      <c r="D91" s="42" t="s">
        <v>22</v>
      </c>
      <c r="E91" s="8">
        <v>45531</v>
      </c>
      <c r="F91" s="8" t="s">
        <v>321</v>
      </c>
      <c r="G91" s="8">
        <v>45533.5</v>
      </c>
      <c r="H91" s="8" t="s">
        <v>36</v>
      </c>
      <c r="I91" s="8" t="s">
        <v>53</v>
      </c>
      <c r="J91" s="8" t="s">
        <v>54</v>
      </c>
      <c r="K91" s="38">
        <v>1824.05</v>
      </c>
      <c r="L91" s="9">
        <v>345</v>
      </c>
      <c r="M91" s="13">
        <v>2.5</v>
      </c>
      <c r="N91" s="12">
        <f t="array" ref="N91">IFERROR(IF(M91=0,"",L91*M91),"")</f>
        <v>862.5</v>
      </c>
      <c r="O91" s="12">
        <f t="shared" si="2"/>
        <v>2686.55</v>
      </c>
      <c r="P91" s="7" t="s">
        <v>28</v>
      </c>
      <c r="Q91" s="10" t="str" cm="1">
        <f t="array" ref="Q91">IF(Tabela13[[#This Row],[Início]]="","",MONTH(Tabela13[[#This Row],[Início]])&amp;"/"&amp;YEAR(Tabela13[[#This Row],[Início]]))</f>
        <v>8/2024</v>
      </c>
      <c r="R91" s="31" t="s">
        <v>29</v>
      </c>
      <c r="S91" s="15"/>
    </row>
    <row r="92" spans="1:19" s="5" customFormat="1" ht="15.95" customHeight="1" x14ac:dyDescent="0.25">
      <c r="A92" s="23" t="s">
        <v>330</v>
      </c>
      <c r="B92" s="7" t="s">
        <v>331</v>
      </c>
      <c r="C92" s="11" t="s">
        <v>332</v>
      </c>
      <c r="D92" s="42" t="s">
        <v>22</v>
      </c>
      <c r="E92" s="8">
        <v>45509</v>
      </c>
      <c r="F92" s="8" t="s">
        <v>333</v>
      </c>
      <c r="G92" s="29">
        <v>45510.5</v>
      </c>
      <c r="H92" s="29" t="s">
        <v>334</v>
      </c>
      <c r="I92" s="29" t="s">
        <v>53</v>
      </c>
      <c r="J92" s="29" t="s">
        <v>54</v>
      </c>
      <c r="K92" s="37">
        <v>1478.63</v>
      </c>
      <c r="L92" s="9">
        <v>345</v>
      </c>
      <c r="M92" s="13">
        <v>1.5</v>
      </c>
      <c r="N92" s="12">
        <f t="array" ref="N92">IFERROR(IF(M92=0,"",L92*M92),"")</f>
        <v>517.5</v>
      </c>
      <c r="O92" s="12">
        <f t="shared" si="2"/>
        <v>1996.13</v>
      </c>
      <c r="P92" s="7" t="s">
        <v>28</v>
      </c>
      <c r="Q92" s="10" t="str" cm="1">
        <f t="array" ref="Q92">IF(Tabela13[[#This Row],[Início]]="","",MONTH(Tabela13[[#This Row],[Início]])&amp;"/"&amp;YEAR(Tabela13[[#This Row],[Início]]))</f>
        <v>8/2024</v>
      </c>
      <c r="R92" s="31" t="s">
        <v>29</v>
      </c>
      <c r="S92" s="15"/>
    </row>
    <row r="93" spans="1:19" s="5" customFormat="1" ht="15.95" customHeight="1" x14ac:dyDescent="0.25">
      <c r="A93" s="23" t="s">
        <v>330</v>
      </c>
      <c r="B93" s="7" t="s">
        <v>335</v>
      </c>
      <c r="C93" s="11" t="s">
        <v>336</v>
      </c>
      <c r="D93" s="42" t="s">
        <v>22</v>
      </c>
      <c r="E93" s="8">
        <v>45523</v>
      </c>
      <c r="F93" s="8" t="s">
        <v>333</v>
      </c>
      <c r="G93" s="29">
        <v>45524.5</v>
      </c>
      <c r="H93" s="29" t="s">
        <v>334</v>
      </c>
      <c r="I93" s="29" t="s">
        <v>53</v>
      </c>
      <c r="J93" s="29" t="s">
        <v>54</v>
      </c>
      <c r="K93" s="37">
        <v>1767.73</v>
      </c>
      <c r="L93" s="9">
        <v>345</v>
      </c>
      <c r="M93" s="13">
        <v>1.5</v>
      </c>
      <c r="N93" s="12">
        <f t="array" ref="N93">IFERROR(IF(M93=0,"",L93*M93),"")</f>
        <v>517.5</v>
      </c>
      <c r="O93" s="12">
        <f t="shared" si="2"/>
        <v>2285.23</v>
      </c>
      <c r="P93" s="7" t="s">
        <v>28</v>
      </c>
      <c r="Q93" s="10" t="str" cm="1">
        <f t="array" ref="Q93">IF(Tabela13[[#This Row],[Início]]="","",MONTH(Tabela13[[#This Row],[Início]])&amp;"/"&amp;YEAR(Tabela13[[#This Row],[Início]]))</f>
        <v>8/2024</v>
      </c>
      <c r="R93" s="31" t="s">
        <v>29</v>
      </c>
      <c r="S93" s="15"/>
    </row>
    <row r="94" spans="1:19" s="5" customFormat="1" ht="15.95" customHeight="1" x14ac:dyDescent="0.25">
      <c r="A94" s="23" t="s">
        <v>330</v>
      </c>
      <c r="B94" s="7" t="s">
        <v>337</v>
      </c>
      <c r="C94" s="11" t="s">
        <v>338</v>
      </c>
      <c r="D94" s="42" t="s">
        <v>22</v>
      </c>
      <c r="E94" s="8">
        <v>45526</v>
      </c>
      <c r="F94" s="8" t="s">
        <v>333</v>
      </c>
      <c r="G94" s="8">
        <v>45527.5</v>
      </c>
      <c r="H94" s="8" t="s">
        <v>36</v>
      </c>
      <c r="I94" s="8" t="s">
        <v>53</v>
      </c>
      <c r="J94" s="8" t="s">
        <v>54</v>
      </c>
      <c r="K94" s="38">
        <v>1188.32</v>
      </c>
      <c r="L94" s="9">
        <v>345</v>
      </c>
      <c r="M94" s="13">
        <v>1.5</v>
      </c>
      <c r="N94" s="12" cm="1">
        <f t="array" ref="N94">IFERROR(IF(M94=0,"",L94*M94),"")</f>
        <v>517.5</v>
      </c>
      <c r="O94" s="12">
        <f t="shared" si="2"/>
        <v>1705.82</v>
      </c>
      <c r="P94" s="7" t="s">
        <v>28</v>
      </c>
      <c r="Q94" s="10" t="str" cm="1">
        <f t="array" ref="Q94">IF(Tabela13[[#This Row],[Início]]="","",MONTH(Tabela13[[#This Row],[Início]])&amp;"/"&amp;YEAR(Tabela13[[#This Row],[Início]]))</f>
        <v>8/2024</v>
      </c>
      <c r="R94" s="31" t="s">
        <v>29</v>
      </c>
      <c r="S94" s="15"/>
    </row>
    <row r="95" spans="1:19" s="5" customFormat="1" ht="15.95" customHeight="1" x14ac:dyDescent="0.25">
      <c r="A95" s="23" t="s">
        <v>330</v>
      </c>
      <c r="B95" s="7" t="s">
        <v>339</v>
      </c>
      <c r="C95" s="11" t="s">
        <v>340</v>
      </c>
      <c r="D95" s="42" t="s">
        <v>22</v>
      </c>
      <c r="E95" s="8">
        <v>45523</v>
      </c>
      <c r="F95" s="8" t="s">
        <v>333</v>
      </c>
      <c r="G95" s="29">
        <v>45524.5</v>
      </c>
      <c r="H95" s="29" t="s">
        <v>334</v>
      </c>
      <c r="I95" s="29" t="s">
        <v>53</v>
      </c>
      <c r="J95" s="29" t="s">
        <v>54</v>
      </c>
      <c r="K95" s="37">
        <v>1481.63</v>
      </c>
      <c r="L95" s="9">
        <v>345</v>
      </c>
      <c r="M95" s="13">
        <v>1.5</v>
      </c>
      <c r="N95" s="12">
        <f t="array" ref="N95">IFERROR(IF(M95=0,"",L95*M95),"")</f>
        <v>517.5</v>
      </c>
      <c r="O95" s="12">
        <f t="shared" si="2"/>
        <v>1999.13</v>
      </c>
      <c r="P95" s="7" t="s">
        <v>28</v>
      </c>
      <c r="Q95" s="10" t="str" cm="1">
        <f t="array" ref="Q95">IF(Tabela13[[#This Row],[Início]]="","",MONTH(Tabela13[[#This Row],[Início]])&amp;"/"&amp;YEAR(Tabela13[[#This Row],[Início]]))</f>
        <v>8/2024</v>
      </c>
      <c r="R95" s="31" t="s">
        <v>29</v>
      </c>
      <c r="S95" s="15"/>
    </row>
    <row r="96" spans="1:19" s="5" customFormat="1" ht="15.95" customHeight="1" x14ac:dyDescent="0.25">
      <c r="A96" s="23" t="s">
        <v>330</v>
      </c>
      <c r="B96" s="7" t="s">
        <v>341</v>
      </c>
      <c r="C96" s="11" t="s">
        <v>342</v>
      </c>
      <c r="D96" s="42" t="s">
        <v>22</v>
      </c>
      <c r="E96" s="8">
        <v>45525</v>
      </c>
      <c r="F96" s="8" t="s">
        <v>333</v>
      </c>
      <c r="G96" s="29">
        <v>45526.5</v>
      </c>
      <c r="H96" s="29" t="s">
        <v>334</v>
      </c>
      <c r="I96" s="29" t="s">
        <v>53</v>
      </c>
      <c r="J96" s="29" t="s">
        <v>54</v>
      </c>
      <c r="K96" s="37">
        <v>1339.63</v>
      </c>
      <c r="L96" s="9">
        <v>345</v>
      </c>
      <c r="M96" s="13">
        <v>1.5</v>
      </c>
      <c r="N96" s="12">
        <f t="array" ref="N96">IFERROR(IF(M96=0,"",L96*M96),"")</f>
        <v>517.5</v>
      </c>
      <c r="O96" s="12">
        <f t="shared" si="2"/>
        <v>1857.13</v>
      </c>
      <c r="P96" s="7" t="s">
        <v>28</v>
      </c>
      <c r="Q96" s="10" t="str" cm="1">
        <f t="array" ref="Q96">IF(Tabela13[[#This Row],[Início]]="","",MONTH(Tabela13[[#This Row],[Início]])&amp;"/"&amp;YEAR(Tabela13[[#This Row],[Início]]))</f>
        <v>8/2024</v>
      </c>
      <c r="R96" s="31" t="s">
        <v>29</v>
      </c>
      <c r="S96" s="15"/>
    </row>
    <row r="97" spans="1:19" s="5" customFormat="1" ht="15.95" customHeight="1" x14ac:dyDescent="0.25">
      <c r="A97" s="23" t="s">
        <v>343</v>
      </c>
      <c r="B97" s="7" t="s">
        <v>344</v>
      </c>
      <c r="C97" s="11" t="s">
        <v>345</v>
      </c>
      <c r="D97" s="42" t="s">
        <v>346</v>
      </c>
      <c r="E97" s="8">
        <v>45510</v>
      </c>
      <c r="F97" s="8" t="s">
        <v>101</v>
      </c>
      <c r="G97" s="29">
        <v>45514.5</v>
      </c>
      <c r="H97" s="29" t="s">
        <v>347</v>
      </c>
      <c r="I97" s="29" t="s">
        <v>53</v>
      </c>
      <c r="J97" s="29" t="s">
        <v>54</v>
      </c>
      <c r="K97" s="37">
        <v>2477.71</v>
      </c>
      <c r="L97" s="9">
        <v>394</v>
      </c>
      <c r="M97" s="13">
        <v>4.5</v>
      </c>
      <c r="N97" s="12">
        <f t="array" ref="N97">IFERROR(IF(M97=0,"",L97*M97),"")</f>
        <v>1773</v>
      </c>
      <c r="O97" s="12">
        <f t="shared" si="2"/>
        <v>4250.71</v>
      </c>
      <c r="P97" s="7" t="s">
        <v>106</v>
      </c>
      <c r="Q97" s="10" t="str" cm="1">
        <f t="array" ref="Q97">IF(Tabela13[[#This Row],[Início]]="","",MONTH(Tabela13[[#This Row],[Início]])&amp;"/"&amp;YEAR(Tabela13[[#This Row],[Início]]))</f>
        <v>8/2024</v>
      </c>
      <c r="R97" s="31" t="s">
        <v>348</v>
      </c>
      <c r="S97" s="15"/>
    </row>
    <row r="98" spans="1:19" s="5" customFormat="1" ht="15.95" customHeight="1" x14ac:dyDescent="0.25">
      <c r="A98" s="23" t="s">
        <v>343</v>
      </c>
      <c r="B98" s="7" t="s">
        <v>349</v>
      </c>
      <c r="C98" s="11" t="s">
        <v>350</v>
      </c>
      <c r="D98" s="42" t="s">
        <v>346</v>
      </c>
      <c r="E98" s="8">
        <v>45510</v>
      </c>
      <c r="F98" s="8" t="s">
        <v>101</v>
      </c>
      <c r="G98" s="29">
        <v>45514.5</v>
      </c>
      <c r="H98" s="29" t="s">
        <v>347</v>
      </c>
      <c r="I98" s="29" t="s">
        <v>53</v>
      </c>
      <c r="J98" s="29" t="s">
        <v>54</v>
      </c>
      <c r="K98" s="37">
        <v>4786.91</v>
      </c>
      <c r="L98" s="9">
        <v>394</v>
      </c>
      <c r="M98" s="13">
        <v>4.5</v>
      </c>
      <c r="N98" s="12">
        <f t="array" ref="N98">IFERROR(IF(M98=0,"",L98*M98),"")</f>
        <v>1773</v>
      </c>
      <c r="O98" s="12">
        <f t="shared" ref="O98:O111" si="3">N98+K98</f>
        <v>6559.91</v>
      </c>
      <c r="P98" s="7" t="s">
        <v>106</v>
      </c>
      <c r="Q98" s="10" t="str" cm="1">
        <f t="array" ref="Q98">IF(Tabela13[[#This Row],[Início]]="","",MONTH(Tabela13[[#This Row],[Início]])&amp;"/"&amp;YEAR(Tabela13[[#This Row],[Início]]))</f>
        <v>8/2024</v>
      </c>
      <c r="R98" s="31" t="s">
        <v>348</v>
      </c>
      <c r="S98" s="15"/>
    </row>
    <row r="99" spans="1:19" s="5" customFormat="1" ht="15.95" customHeight="1" x14ac:dyDescent="0.25">
      <c r="A99" s="23" t="s">
        <v>343</v>
      </c>
      <c r="B99" s="7" t="s">
        <v>351</v>
      </c>
      <c r="C99" s="11" t="s">
        <v>352</v>
      </c>
      <c r="D99" s="42" t="s">
        <v>346</v>
      </c>
      <c r="E99" s="8">
        <v>45510</v>
      </c>
      <c r="F99" s="8" t="s">
        <v>101</v>
      </c>
      <c r="G99" s="29">
        <v>45514.5</v>
      </c>
      <c r="H99" s="29" t="s">
        <v>347</v>
      </c>
      <c r="I99" s="29" t="s">
        <v>53</v>
      </c>
      <c r="J99" s="29" t="s">
        <v>54</v>
      </c>
      <c r="K99" s="39">
        <v>4786.91</v>
      </c>
      <c r="L99" s="9">
        <v>394</v>
      </c>
      <c r="M99" s="13">
        <v>4.5</v>
      </c>
      <c r="N99" s="12">
        <f t="array" ref="N99">IFERROR(IF(M99=0,"",L99*M99),"")</f>
        <v>1773</v>
      </c>
      <c r="O99" s="12">
        <f t="shared" si="3"/>
        <v>6559.91</v>
      </c>
      <c r="P99" s="7" t="s">
        <v>106</v>
      </c>
      <c r="Q99" s="10" t="str" cm="1">
        <f t="array" ref="Q99">IF(Tabela13[[#This Row],[Início]]="","",MONTH(Tabela13[[#This Row],[Início]])&amp;"/"&amp;YEAR(Tabela13[[#This Row],[Início]]))</f>
        <v>8/2024</v>
      </c>
      <c r="R99" s="31" t="s">
        <v>348</v>
      </c>
      <c r="S99" s="15"/>
    </row>
    <row r="100" spans="1:19" s="5" customFormat="1" ht="15.95" customHeight="1" x14ac:dyDescent="0.25">
      <c r="A100" s="23" t="s">
        <v>343</v>
      </c>
      <c r="B100" s="7" t="s">
        <v>353</v>
      </c>
      <c r="C100" s="11" t="s">
        <v>354</v>
      </c>
      <c r="D100" s="42" t="s">
        <v>346</v>
      </c>
      <c r="E100" s="8">
        <v>45510</v>
      </c>
      <c r="F100" s="8" t="s">
        <v>101</v>
      </c>
      <c r="G100" s="8">
        <v>45514.5</v>
      </c>
      <c r="H100" s="8" t="s">
        <v>347</v>
      </c>
      <c r="I100" s="8" t="s">
        <v>53</v>
      </c>
      <c r="J100" s="8" t="s">
        <v>54</v>
      </c>
      <c r="K100" s="38">
        <v>4786.91</v>
      </c>
      <c r="L100" s="9">
        <v>394</v>
      </c>
      <c r="M100" s="13">
        <v>4.5</v>
      </c>
      <c r="N100" s="12" cm="1">
        <f t="array" ref="N100">IFERROR(IF(M100=0,"",L100*M100),"")</f>
        <v>1773</v>
      </c>
      <c r="O100" s="12">
        <f t="shared" si="3"/>
        <v>6559.91</v>
      </c>
      <c r="P100" s="7" t="s">
        <v>106</v>
      </c>
      <c r="Q100" s="10" t="str" cm="1">
        <f t="array" ref="Q100">IF(Tabela13[[#This Row],[Início]]="","",MONTH(Tabela13[[#This Row],[Início]])&amp;"/"&amp;YEAR(Tabela13[[#This Row],[Início]]))</f>
        <v>8/2024</v>
      </c>
      <c r="R100" s="31" t="s">
        <v>348</v>
      </c>
      <c r="S100" s="15"/>
    </row>
    <row r="101" spans="1:19" s="5" customFormat="1" ht="15.95" customHeight="1" x14ac:dyDescent="0.25">
      <c r="A101" s="23" t="s">
        <v>343</v>
      </c>
      <c r="B101" s="7" t="s">
        <v>355</v>
      </c>
      <c r="C101" s="11" t="s">
        <v>356</v>
      </c>
      <c r="D101" s="42" t="s">
        <v>40</v>
      </c>
      <c r="E101" s="8">
        <v>45510</v>
      </c>
      <c r="F101" s="8" t="s">
        <v>101</v>
      </c>
      <c r="G101" s="29">
        <v>45514.5</v>
      </c>
      <c r="H101" s="29" t="s">
        <v>347</v>
      </c>
      <c r="I101" s="29" t="s">
        <v>53</v>
      </c>
      <c r="J101" s="29" t="s">
        <v>54</v>
      </c>
      <c r="K101" s="37">
        <v>2477.71</v>
      </c>
      <c r="L101" s="9">
        <v>394</v>
      </c>
      <c r="M101" s="13">
        <v>4.5</v>
      </c>
      <c r="N101" s="12">
        <f t="array" ref="N101">IFERROR(IF(M101=0,"",L101*M101),"")</f>
        <v>1773</v>
      </c>
      <c r="O101" s="12">
        <f t="shared" si="3"/>
        <v>4250.71</v>
      </c>
      <c r="P101" s="7" t="s">
        <v>106</v>
      </c>
      <c r="Q101" s="10" t="str" cm="1">
        <f t="array" ref="Q101">IF(Tabela13[[#This Row],[Início]]="","",MONTH(Tabela13[[#This Row],[Início]])&amp;"/"&amp;YEAR(Tabela13[[#This Row],[Início]]))</f>
        <v>8/2024</v>
      </c>
      <c r="R101" s="31" t="s">
        <v>348</v>
      </c>
      <c r="S101" s="15"/>
    </row>
    <row r="102" spans="1:19" s="5" customFormat="1" ht="15.95" customHeight="1" x14ac:dyDescent="0.25">
      <c r="A102" s="23" t="s">
        <v>343</v>
      </c>
      <c r="B102" s="7" t="s">
        <v>357</v>
      </c>
      <c r="C102" s="11" t="s">
        <v>358</v>
      </c>
      <c r="D102" s="42" t="s">
        <v>359</v>
      </c>
      <c r="E102" s="8">
        <v>45509</v>
      </c>
      <c r="F102" s="8" t="s">
        <v>82</v>
      </c>
      <c r="G102" s="29">
        <v>45513.5</v>
      </c>
      <c r="H102" s="29" t="s">
        <v>194</v>
      </c>
      <c r="I102" s="29" t="s">
        <v>53</v>
      </c>
      <c r="J102" s="29" t="s">
        <v>54</v>
      </c>
      <c r="K102" s="37">
        <v>1667.76</v>
      </c>
      <c r="L102" s="9">
        <v>311</v>
      </c>
      <c r="M102" s="13">
        <v>4.5</v>
      </c>
      <c r="N102" s="12">
        <f t="array" ref="N102">IFERROR(IF(M102=0,"",L102*M102),"")</f>
        <v>1399.5</v>
      </c>
      <c r="O102" s="12">
        <f t="shared" si="3"/>
        <v>3067.26</v>
      </c>
      <c r="P102" s="7" t="s">
        <v>28</v>
      </c>
      <c r="Q102" s="10" t="str" cm="1">
        <f t="array" ref="Q102">IF(Tabela13[[#This Row],[Início]]="","",MONTH(Tabela13[[#This Row],[Início]])&amp;"/"&amp;YEAR(Tabela13[[#This Row],[Início]]))</f>
        <v>8/2024</v>
      </c>
      <c r="R102" s="31" t="s">
        <v>360</v>
      </c>
      <c r="S102" s="15"/>
    </row>
    <row r="103" spans="1:19" s="5" customFormat="1" ht="15.95" customHeight="1" x14ac:dyDescent="0.25">
      <c r="A103" s="23" t="s">
        <v>343</v>
      </c>
      <c r="B103" s="7" t="s">
        <v>361</v>
      </c>
      <c r="C103" s="11" t="s">
        <v>362</v>
      </c>
      <c r="D103" s="42" t="s">
        <v>346</v>
      </c>
      <c r="E103" s="8">
        <v>45509</v>
      </c>
      <c r="F103" s="8" t="s">
        <v>101</v>
      </c>
      <c r="G103" s="29">
        <v>45512.5</v>
      </c>
      <c r="H103" s="29" t="s">
        <v>260</v>
      </c>
      <c r="I103" s="29" t="s">
        <v>53</v>
      </c>
      <c r="J103" s="29" t="s">
        <v>54</v>
      </c>
      <c r="K103" s="39">
        <v>3997.83</v>
      </c>
      <c r="L103" s="9">
        <v>345</v>
      </c>
      <c r="M103" s="13">
        <v>3.5</v>
      </c>
      <c r="N103" s="12">
        <f t="array" ref="N103">IFERROR(IF(M103=0,"",L103*M103),"")</f>
        <v>1207.5</v>
      </c>
      <c r="O103" s="12">
        <f t="shared" si="3"/>
        <v>5205.33</v>
      </c>
      <c r="P103" s="7" t="s">
        <v>28</v>
      </c>
      <c r="Q103" s="10" t="str" cm="1">
        <f t="array" ref="Q103">IF(Tabela13[[#This Row],[Início]]="","",MONTH(Tabela13[[#This Row],[Início]])&amp;"/"&amp;YEAR(Tabela13[[#This Row],[Início]]))</f>
        <v>8/2024</v>
      </c>
      <c r="R103" s="31" t="s">
        <v>363</v>
      </c>
      <c r="S103" s="15"/>
    </row>
    <row r="104" spans="1:19" s="5" customFormat="1" ht="15.95" customHeight="1" x14ac:dyDescent="0.25">
      <c r="A104" s="23" t="s">
        <v>343</v>
      </c>
      <c r="B104" s="7" t="s">
        <v>361</v>
      </c>
      <c r="C104" s="11" t="s">
        <v>362</v>
      </c>
      <c r="D104" s="42" t="s">
        <v>346</v>
      </c>
      <c r="E104" s="8">
        <v>45523</v>
      </c>
      <c r="F104" s="8" t="s">
        <v>101</v>
      </c>
      <c r="G104" s="8">
        <v>45525.5</v>
      </c>
      <c r="H104" s="8" t="s">
        <v>260</v>
      </c>
      <c r="I104" s="8" t="s">
        <v>53</v>
      </c>
      <c r="J104" s="8" t="s">
        <v>54</v>
      </c>
      <c r="K104" s="40">
        <v>4387.63</v>
      </c>
      <c r="L104" s="9">
        <v>345</v>
      </c>
      <c r="M104" s="13">
        <v>2.5</v>
      </c>
      <c r="N104" s="12" cm="1">
        <f t="array" ref="N104">IFERROR(IF(M104=0,"",L104*M104),"")</f>
        <v>862.5</v>
      </c>
      <c r="O104" s="12">
        <f t="shared" si="3"/>
        <v>5250.13</v>
      </c>
      <c r="P104" s="7" t="s">
        <v>28</v>
      </c>
      <c r="Q104" s="10" t="str" cm="1">
        <f t="array" ref="Q104">IF(Tabela13[[#This Row],[Início]]="","",MONTH(Tabela13[[#This Row],[Início]])&amp;"/"&amp;YEAR(Tabela13[[#This Row],[Início]]))</f>
        <v>8/2024</v>
      </c>
      <c r="R104" s="31" t="s">
        <v>364</v>
      </c>
      <c r="S104" s="15"/>
    </row>
    <row r="105" spans="1:19" s="5" customFormat="1" ht="15.95" customHeight="1" x14ac:dyDescent="0.25">
      <c r="A105" s="23" t="s">
        <v>343</v>
      </c>
      <c r="B105" s="7" t="s">
        <v>365</v>
      </c>
      <c r="C105" s="11" t="s">
        <v>366</v>
      </c>
      <c r="D105" s="42" t="s">
        <v>346</v>
      </c>
      <c r="E105" s="8">
        <v>45515</v>
      </c>
      <c r="F105" s="8" t="s">
        <v>101</v>
      </c>
      <c r="G105" s="29">
        <v>45522.5</v>
      </c>
      <c r="H105" s="29" t="s">
        <v>132</v>
      </c>
      <c r="I105" s="29" t="s">
        <v>53</v>
      </c>
      <c r="J105" s="29" t="s">
        <v>54</v>
      </c>
      <c r="K105" s="37">
        <v>7056.01</v>
      </c>
      <c r="L105" s="9">
        <v>394</v>
      </c>
      <c r="M105" s="13">
        <v>7.5</v>
      </c>
      <c r="N105" s="12">
        <f t="array" ref="N105">IFERROR(IF(M105=0,"",L105*M105),"")</f>
        <v>2955</v>
      </c>
      <c r="O105" s="12">
        <f t="shared" si="3"/>
        <v>10011.01</v>
      </c>
      <c r="P105" s="7" t="s">
        <v>28</v>
      </c>
      <c r="Q105" s="10" t="str" cm="1">
        <f t="array" ref="Q105">IF(Tabela13[[#This Row],[Início]]="","",MONTH(Tabela13[[#This Row],[Início]])&amp;"/"&amp;YEAR(Tabela13[[#This Row],[Início]]))</f>
        <v>8/2024</v>
      </c>
      <c r="R105" s="31" t="s">
        <v>367</v>
      </c>
      <c r="S105" s="15"/>
    </row>
    <row r="106" spans="1:19" s="5" customFormat="1" ht="15.95" customHeight="1" x14ac:dyDescent="0.25">
      <c r="A106" s="23" t="s">
        <v>343</v>
      </c>
      <c r="B106" s="7" t="s">
        <v>365</v>
      </c>
      <c r="C106" s="11" t="s">
        <v>366</v>
      </c>
      <c r="D106" s="42" t="s">
        <v>346</v>
      </c>
      <c r="E106" s="8">
        <v>45522</v>
      </c>
      <c r="F106" s="8" t="s">
        <v>101</v>
      </c>
      <c r="G106" s="8">
        <v>45523</v>
      </c>
      <c r="H106" s="8" t="s">
        <v>132</v>
      </c>
      <c r="I106" s="8" t="s">
        <v>53</v>
      </c>
      <c r="J106" s="8" t="s">
        <v>54</v>
      </c>
      <c r="K106" s="38">
        <v>4531.84</v>
      </c>
      <c r="L106" s="9">
        <v>394</v>
      </c>
      <c r="M106" s="13">
        <v>1</v>
      </c>
      <c r="N106" s="12" cm="1">
        <f t="array" ref="N106">IFERROR(IF(M106=0,"",L106*M106),"")</f>
        <v>394</v>
      </c>
      <c r="O106" s="12">
        <f t="shared" si="3"/>
        <v>4925.84</v>
      </c>
      <c r="P106" s="7" t="s">
        <v>28</v>
      </c>
      <c r="Q106" s="10" t="str" cm="1">
        <f t="array" ref="Q106">IF(Tabela13[[#This Row],[Início]]="","",MONTH(Tabela13[[#This Row],[Início]])&amp;"/"&amp;YEAR(Tabela13[[#This Row],[Início]]))</f>
        <v>8/2024</v>
      </c>
      <c r="R106" s="31" t="s">
        <v>367</v>
      </c>
      <c r="S106" s="15"/>
    </row>
    <row r="107" spans="1:19" s="5" customFormat="1" ht="15.95" customHeight="1" x14ac:dyDescent="0.25">
      <c r="A107" s="23" t="s">
        <v>343</v>
      </c>
      <c r="B107" s="7" t="s">
        <v>368</v>
      </c>
      <c r="C107" s="11" t="s">
        <v>369</v>
      </c>
      <c r="D107" s="42" t="s">
        <v>22</v>
      </c>
      <c r="E107" s="8">
        <v>45522</v>
      </c>
      <c r="F107" s="8" t="s">
        <v>101</v>
      </c>
      <c r="G107" s="29">
        <v>45527.5</v>
      </c>
      <c r="H107" s="29" t="s">
        <v>93</v>
      </c>
      <c r="I107" s="29" t="s">
        <v>89</v>
      </c>
      <c r="J107" s="29" t="s">
        <v>54</v>
      </c>
      <c r="K107" s="37">
        <v>2051.5100000000002</v>
      </c>
      <c r="L107" s="9">
        <v>345</v>
      </c>
      <c r="M107" s="13">
        <v>5.5</v>
      </c>
      <c r="N107" s="12">
        <f t="array" ref="N107">IFERROR(IF(M107=0,"",L107*M107),"")</f>
        <v>1897.5</v>
      </c>
      <c r="O107" s="12">
        <f t="shared" si="3"/>
        <v>3949.01</v>
      </c>
      <c r="P107" s="7" t="s">
        <v>106</v>
      </c>
      <c r="Q107" s="10" t="str" cm="1">
        <f t="array" ref="Q107">IF(Tabela13[[#This Row],[Início]]="","",MONTH(Tabela13[[#This Row],[Início]])&amp;"/"&amp;YEAR(Tabela13[[#This Row],[Início]]))</f>
        <v>8/2024</v>
      </c>
      <c r="R107" s="31" t="s">
        <v>370</v>
      </c>
      <c r="S107" s="15"/>
    </row>
    <row r="108" spans="1:19" s="5" customFormat="1" ht="15.95" customHeight="1" x14ac:dyDescent="0.25">
      <c r="A108" s="23" t="s">
        <v>343</v>
      </c>
      <c r="B108" s="7" t="s">
        <v>371</v>
      </c>
      <c r="C108" s="11" t="s">
        <v>372</v>
      </c>
      <c r="D108" s="42" t="s">
        <v>359</v>
      </c>
      <c r="E108" s="8">
        <v>45525</v>
      </c>
      <c r="F108" s="8" t="s">
        <v>47</v>
      </c>
      <c r="G108" s="29">
        <v>45527.5</v>
      </c>
      <c r="H108" s="29" t="s">
        <v>75</v>
      </c>
      <c r="I108" s="29" t="s">
        <v>37</v>
      </c>
      <c r="J108" s="29" t="s">
        <v>26</v>
      </c>
      <c r="K108" s="36"/>
      <c r="L108" s="9">
        <v>345</v>
      </c>
      <c r="M108" s="13">
        <v>2.5</v>
      </c>
      <c r="N108" s="12">
        <f t="array" ref="N108">IFERROR(IF(M108=0,"",L108*M108),"")</f>
        <v>862.5</v>
      </c>
      <c r="O108" s="12">
        <f t="shared" si="3"/>
        <v>862.5</v>
      </c>
      <c r="P108" s="7" t="s">
        <v>28</v>
      </c>
      <c r="Q108" s="10" t="str" cm="1">
        <f t="array" ref="Q108">IF(Tabela13[[#This Row],[Início]]="","",MONTH(Tabela13[[#This Row],[Início]])&amp;"/"&amp;YEAR(Tabela13[[#This Row],[Início]]))</f>
        <v>8/2024</v>
      </c>
      <c r="R108" s="31" t="s">
        <v>373</v>
      </c>
      <c r="S108" s="15"/>
    </row>
    <row r="109" spans="1:19" s="5" customFormat="1" ht="15.95" customHeight="1" x14ac:dyDescent="0.25">
      <c r="A109" s="23" t="s">
        <v>343</v>
      </c>
      <c r="B109" s="7" t="s">
        <v>374</v>
      </c>
      <c r="C109" s="11" t="s">
        <v>375</v>
      </c>
      <c r="D109" s="42" t="s">
        <v>376</v>
      </c>
      <c r="E109" s="8">
        <v>45526</v>
      </c>
      <c r="F109" s="8" t="s">
        <v>47</v>
      </c>
      <c r="G109" s="8">
        <v>45526</v>
      </c>
      <c r="H109" s="8" t="s">
        <v>101</v>
      </c>
      <c r="I109" s="8" t="s">
        <v>53</v>
      </c>
      <c r="J109" s="8" t="s">
        <v>377</v>
      </c>
      <c r="K109" s="38">
        <v>6071.78</v>
      </c>
      <c r="L109" s="9">
        <v>311</v>
      </c>
      <c r="M109" s="13">
        <v>0</v>
      </c>
      <c r="N109" s="43" t="s">
        <v>27</v>
      </c>
      <c r="O109" s="43"/>
      <c r="P109" s="7" t="s">
        <v>28</v>
      </c>
      <c r="Q109" s="10" t="str" cm="1">
        <f t="array" ref="Q109">IF(Tabela13[[#This Row],[Início]]="","",MONTH(Tabela13[[#This Row],[Início]])&amp;"/"&amp;YEAR(Tabela13[[#This Row],[Início]]))</f>
        <v>8/2024</v>
      </c>
      <c r="R109" s="31" t="s">
        <v>378</v>
      </c>
      <c r="S109" s="15"/>
    </row>
    <row r="110" spans="1:19" s="5" customFormat="1" ht="15.95" customHeight="1" x14ac:dyDescent="0.25">
      <c r="A110" s="23" t="s">
        <v>343</v>
      </c>
      <c r="B110" s="7" t="s">
        <v>379</v>
      </c>
      <c r="C110" s="11" t="s">
        <v>380</v>
      </c>
      <c r="D110" s="42" t="s">
        <v>376</v>
      </c>
      <c r="E110" s="8">
        <v>45526</v>
      </c>
      <c r="F110" s="8" t="s">
        <v>160</v>
      </c>
      <c r="G110" s="8">
        <v>45526</v>
      </c>
      <c r="H110" s="8" t="s">
        <v>334</v>
      </c>
      <c r="I110" s="8" t="s">
        <v>53</v>
      </c>
      <c r="J110" s="8" t="s">
        <v>381</v>
      </c>
      <c r="K110" s="38">
        <v>2577.12</v>
      </c>
      <c r="L110" s="9">
        <v>311</v>
      </c>
      <c r="M110" s="13">
        <v>0</v>
      </c>
      <c r="N110" s="43" t="s">
        <v>27</v>
      </c>
      <c r="O110" s="43"/>
      <c r="P110" s="7" t="s">
        <v>28</v>
      </c>
      <c r="Q110" s="10" t="str" cm="1">
        <f t="array" ref="Q110">IF(Tabela13[[#This Row],[Início]]="","",MONTH(Tabela13[[#This Row],[Início]])&amp;"/"&amp;YEAR(Tabela13[[#This Row],[Início]]))</f>
        <v>8/2024</v>
      </c>
      <c r="R110" s="31" t="s">
        <v>382</v>
      </c>
      <c r="S110" s="15"/>
    </row>
    <row r="111" spans="1:19" s="5" customFormat="1" ht="15.95" customHeight="1" x14ac:dyDescent="0.25">
      <c r="A111" s="23" t="s">
        <v>343</v>
      </c>
      <c r="B111" s="7" t="s">
        <v>383</v>
      </c>
      <c r="C111" s="11" t="s">
        <v>384</v>
      </c>
      <c r="D111" s="42" t="s">
        <v>346</v>
      </c>
      <c r="E111" s="8">
        <v>45527</v>
      </c>
      <c r="F111" s="8" t="s">
        <v>101</v>
      </c>
      <c r="G111" s="8">
        <v>45527.5</v>
      </c>
      <c r="H111" s="8" t="s">
        <v>385</v>
      </c>
      <c r="I111" s="8" t="s">
        <v>25</v>
      </c>
      <c r="J111" s="8" t="s">
        <v>26</v>
      </c>
      <c r="K111" s="41"/>
      <c r="L111" s="9">
        <v>394</v>
      </c>
      <c r="M111" s="13">
        <v>0.5</v>
      </c>
      <c r="N111" s="12" cm="1">
        <f t="array" ref="N111">IFERROR(IF(M111=0,"",L111*M111),"")</f>
        <v>197</v>
      </c>
      <c r="O111" s="12">
        <f t="shared" si="3"/>
        <v>197</v>
      </c>
      <c r="P111" s="7" t="s">
        <v>28</v>
      </c>
      <c r="Q111" s="10" t="str" cm="1">
        <f t="array" ref="Q111">IF(Tabela13[[#This Row],[Início]]="","",MONTH(Tabela13[[#This Row],[Início]])&amp;"/"&amp;YEAR(Tabela13[[#This Row],[Início]]))</f>
        <v>8/2024</v>
      </c>
      <c r="R111" s="31" t="s">
        <v>386</v>
      </c>
      <c r="S111" s="15"/>
    </row>
    <row r="112" spans="1:19" ht="15.95" customHeight="1" x14ac:dyDescent="0.25">
      <c r="A112" s="23"/>
      <c r="B112" s="7"/>
      <c r="C112" s="11"/>
      <c r="D112" s="7"/>
      <c r="E112" s="8"/>
      <c r="F112" s="8"/>
      <c r="G112" s="8"/>
      <c r="H112" s="8"/>
      <c r="I112" s="8"/>
      <c r="J112" s="8"/>
      <c r="K112" s="11"/>
      <c r="L112" s="12"/>
      <c r="M112" s="13"/>
      <c r="N112" s="12" t="str">
        <f t="array" ref="N112">IFERROR(IF(M112=0,"",L112*M112),"")</f>
        <v/>
      </c>
      <c r="O112" s="12"/>
      <c r="P112" s="7"/>
      <c r="Q112" s="10" t="str" cm="1">
        <f t="array" ref="Q112">IF(Tabela13[[#This Row],[Início]]="","",MONTH(Tabela13[[#This Row],[Início]])&amp;"/"&amp;YEAR(Tabela13[[#This Row],[Início]]))</f>
        <v/>
      </c>
      <c r="R112" s="7"/>
      <c r="S112" s="15"/>
    </row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</sheetData>
  <phoneticPr fontId="7" type="noConversion"/>
  <conditionalFormatting sqref="P2:P112">
    <cfRule type="cellIs" dxfId="0" priority="1" operator="equal">
      <formula>"Viagem Cancelada"</formula>
    </cfRule>
  </conditionalFormatting>
  <printOptions gridLines="1"/>
  <pageMargins left="0.43307086614173229" right="0.43307086614173229" top="0.78740157480314965" bottom="0.78740157480314965" header="0.31496062992125984" footer="0.31496062992125984"/>
  <pageSetup paperSize="9" scale="80" orientation="landscape" r:id="rId1"/>
  <headerFooter>
    <oddHeader>&amp;L&amp;"-,Negrito"NAV BRASIL&amp;C&amp;"-,Negrito"PLANILHA DE VIAGENS CONSOLIDADA
JUNHO/2023&amp;R&amp;"-,Negrito"Página: &amp;P/&amp;N</oddHeader>
    <oddFooter>&amp;L&amp;"-,Negrito"&amp;8Elaboração: Lee Castro&amp;R&amp;"-,Negrito"&amp;8Revisão: &amp;D | &amp;T</oddFooter>
  </headerFooter>
  <ignoredErrors>
    <ignoredError sqref="N26" calculatedColumn="1"/>
    <ignoredError sqref="K8:K12 K16 K21 K23 K42 K37 K32:K33 K49:K52 K56 K63:K75 K86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828FCB-453C-482E-8A20-9DB6EC47C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1930A3-CBC4-409A-B832-3B886528A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34682-0ED3-47F8-A5FA-8EE5700CD4A4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DNB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2025-03-17T11:25:44Z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</Properties>
</file>