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º SEMESTRE 2024/"/>
    </mc:Choice>
  </mc:AlternateContent>
  <xr:revisionPtr revIDLastSave="0" documentId="8_{74166209-9055-4D0A-A79E-C841C0801D73}" xr6:coauthVersionLast="47" xr6:coauthVersionMax="47" xr10:uidLastSave="{00000000-0000-0000-0000-000000000000}"/>
  <bookViews>
    <workbookView xWindow="28680" yWindow="1170" windowWidth="21840" windowHeight="13140" xr2:uid="{8149DED0-EB73-471D-85CB-C22825E0DE63}"/>
  </bookViews>
  <sheets>
    <sheet name="DNB" sheetId="4" r:id="rId1"/>
  </sheets>
  <definedNames>
    <definedName name="_xlnm._FilterDatabase" localSheetId="0" hidden="1">DNB!$A$1:$S$170</definedName>
    <definedName name="_xlnm.Print_Area" localSheetId="0">#REF!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4" l="1"/>
  <c r="O3" i="4"/>
  <c r="O4" i="4"/>
  <c r="O5" i="4"/>
  <c r="O6" i="4"/>
  <c r="O7" i="4"/>
  <c r="O8" i="4"/>
  <c r="O12" i="4"/>
  <c r="O13" i="4"/>
  <c r="O14" i="4"/>
  <c r="O15" i="4"/>
  <c r="O16" i="4"/>
  <c r="O17" i="4"/>
  <c r="O18" i="4"/>
  <c r="O19" i="4"/>
  <c r="O20" i="4"/>
  <c r="O23" i="4"/>
  <c r="O24" i="4"/>
  <c r="O25" i="4"/>
  <c r="O26" i="4"/>
  <c r="O27" i="4"/>
  <c r="O37" i="4"/>
  <c r="O38" i="4"/>
  <c r="O39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60" i="4"/>
  <c r="O61" i="4"/>
  <c r="O62" i="4"/>
  <c r="O63" i="4"/>
  <c r="O64" i="4"/>
  <c r="O71" i="4"/>
  <c r="O72" i="4"/>
  <c r="O75" i="4"/>
  <c r="O76" i="4"/>
  <c r="O77" i="4"/>
  <c r="O78" i="4"/>
  <c r="O79" i="4"/>
  <c r="O80" i="4"/>
  <c r="O81" i="4"/>
  <c r="O82" i="4"/>
  <c r="O83" i="4"/>
  <c r="O84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70" i="4"/>
  <c r="N147" i="4"/>
  <c r="O147" i="4" s="1"/>
  <c r="Q11" i="4" a="1"/>
  <c r="Q11" i="4" s="1"/>
  <c r="N5" i="4" a="1"/>
  <c r="N5" i="4" s="1"/>
  <c r="Q5" i="4" a="1"/>
  <c r="Q5" i="4" s="1"/>
  <c r="N44" i="4" a="1"/>
  <c r="N44" i="4" s="1"/>
  <c r="Q44" i="4" a="1"/>
  <c r="Q44" i="4" s="1"/>
  <c r="N142" i="4" a="1"/>
  <c r="N142" i="4" s="1"/>
  <c r="Q142" i="4" a="1"/>
  <c r="Q142" i="4" s="1"/>
  <c r="N57" i="4" a="1"/>
  <c r="N57" i="4" s="1"/>
  <c r="Q57" i="4" a="1"/>
  <c r="Q57" i="4" s="1"/>
  <c r="N75" i="4" a="1"/>
  <c r="N75" i="4" s="1"/>
  <c r="Q75" i="4" a="1"/>
  <c r="Q75" i="4" s="1"/>
  <c r="N3" i="4" a="1"/>
  <c r="N3" i="4" s="1"/>
  <c r="Q3" i="4" a="1"/>
  <c r="Q3" i="4" s="1"/>
  <c r="N4" i="4" a="1"/>
  <c r="N4" i="4" s="1"/>
  <c r="Q4" i="4" a="1"/>
  <c r="Q4" i="4" s="1"/>
  <c r="N82" i="4" a="1"/>
  <c r="N82" i="4" s="1"/>
  <c r="Q82" i="4" a="1"/>
  <c r="Q82" i="4" s="1"/>
  <c r="N83" i="4" a="1"/>
  <c r="N83" i="4" s="1"/>
  <c r="Q83" i="4" a="1"/>
  <c r="Q83" i="4" s="1"/>
  <c r="N86" i="4" a="1"/>
  <c r="N86" i="4" s="1"/>
  <c r="Q86" i="4" a="1"/>
  <c r="Q86" i="4" s="1"/>
  <c r="N87" i="4" a="1"/>
  <c r="N87" i="4" s="1"/>
  <c r="Q87" i="4" a="1"/>
  <c r="Q87" i="4" s="1"/>
  <c r="N88" i="4" a="1"/>
  <c r="N88" i="4" s="1"/>
  <c r="Q88" i="4" a="1"/>
  <c r="Q88" i="4" s="1"/>
  <c r="N89" i="4" a="1"/>
  <c r="N89" i="4" s="1"/>
  <c r="Q89" i="4" a="1"/>
  <c r="Q89" i="4" s="1"/>
  <c r="N90" i="4" a="1"/>
  <c r="N90" i="4" s="1"/>
  <c r="Q90" i="4" a="1"/>
  <c r="Q90" i="4" s="1"/>
  <c r="N91" i="4" a="1"/>
  <c r="N91" i="4" s="1"/>
  <c r="Q91" i="4" a="1"/>
  <c r="Q91" i="4" s="1"/>
  <c r="N92" i="4" a="1"/>
  <c r="N92" i="4" s="1"/>
  <c r="Q92" i="4" a="1"/>
  <c r="Q92" i="4" s="1"/>
  <c r="N93" i="4" a="1"/>
  <c r="N93" i="4" s="1"/>
  <c r="Q93" i="4" a="1"/>
  <c r="Q93" i="4" s="1"/>
  <c r="N94" i="4" a="1"/>
  <c r="N94" i="4" s="1"/>
  <c r="Q94" i="4" a="1"/>
  <c r="Q94" i="4" s="1"/>
  <c r="N95" i="4" a="1"/>
  <c r="N95" i="4" s="1"/>
  <c r="Q95" i="4" a="1"/>
  <c r="Q95" i="4" s="1"/>
  <c r="N96" i="4" a="1"/>
  <c r="N96" i="4" s="1"/>
  <c r="Q96" i="4" a="1"/>
  <c r="Q96" i="4" s="1"/>
  <c r="N97" i="4" a="1"/>
  <c r="N97" i="4" s="1"/>
  <c r="Q97" i="4" a="1"/>
  <c r="Q97" i="4" s="1"/>
  <c r="N98" i="4" a="1"/>
  <c r="N98" i="4" s="1"/>
  <c r="Q98" i="4" a="1"/>
  <c r="Q98" i="4" s="1"/>
  <c r="N99" i="4" a="1"/>
  <c r="N99" i="4" s="1"/>
  <c r="Q99" i="4" a="1"/>
  <c r="Q99" i="4" s="1"/>
  <c r="N100" i="4" a="1"/>
  <c r="N100" i="4" s="1"/>
  <c r="Q100" i="4" a="1"/>
  <c r="Q100" i="4" s="1"/>
  <c r="N101" i="4" a="1"/>
  <c r="N101" i="4" s="1"/>
  <c r="Q101" i="4" a="1"/>
  <c r="Q101" i="4" s="1"/>
  <c r="N102" i="4" a="1"/>
  <c r="N102" i="4" s="1"/>
  <c r="Q102" i="4" a="1"/>
  <c r="Q102" i="4" s="1"/>
  <c r="N103" i="4" a="1"/>
  <c r="N103" i="4" s="1"/>
  <c r="Q103" i="4" a="1"/>
  <c r="Q103" i="4" s="1"/>
  <c r="N104" i="4" a="1"/>
  <c r="N104" i="4" s="1"/>
  <c r="Q104" i="4" a="1"/>
  <c r="Q104" i="4" s="1"/>
  <c r="N146" i="4" a="1"/>
  <c r="N146" i="4" s="1"/>
  <c r="Q146" i="4" a="1"/>
  <c r="Q146" i="4" s="1"/>
  <c r="Q147" i="4" a="1"/>
  <c r="Q147" i="4" s="1"/>
  <c r="N7" i="4" a="1"/>
  <c r="N7" i="4" s="1"/>
  <c r="Q7" i="4" a="1"/>
  <c r="Q7" i="4" s="1"/>
  <c r="Q161" i="4" a="1"/>
  <c r="Q161" i="4" s="1"/>
  <c r="Q162" i="4" a="1"/>
  <c r="Q162" i="4" s="1"/>
  <c r="Q163" i="4" a="1"/>
  <c r="Q163" i="4" s="1"/>
  <c r="Q164" i="4" a="1"/>
  <c r="Q164" i="4" s="1"/>
  <c r="N71" i="4" a="1"/>
  <c r="N71" i="4" s="1"/>
  <c r="Q71" i="4" a="1"/>
  <c r="Q71" i="4" s="1"/>
  <c r="N20" i="4" a="1"/>
  <c r="N20" i="4" s="1"/>
  <c r="Q20" i="4" a="1"/>
  <c r="Q20" i="4" s="1"/>
  <c r="N23" i="4" a="1"/>
  <c r="N23" i="4" s="1"/>
  <c r="Q23" i="4" a="1"/>
  <c r="Q23" i="4" s="1"/>
  <c r="N72" i="4" a="1"/>
  <c r="N72" i="4" s="1"/>
  <c r="Q72" i="4" a="1"/>
  <c r="Q72" i="4" s="1"/>
  <c r="Q73" i="4" a="1"/>
  <c r="Q73" i="4" s="1"/>
  <c r="N8" i="4" a="1"/>
  <c r="N8" i="4" s="1"/>
  <c r="Q8" i="4" a="1"/>
  <c r="Q8" i="4" s="1"/>
  <c r="N42" i="4" a="1"/>
  <c r="N42" i="4" s="1"/>
  <c r="Q42" i="4" a="1"/>
  <c r="Q42" i="4" s="1"/>
  <c r="N135" i="4" a="1"/>
  <c r="N135" i="4" s="1"/>
  <c r="Q135" i="4" a="1"/>
  <c r="Q135" i="4" s="1"/>
  <c r="Q74" i="4" a="1"/>
  <c r="Q74" i="4" s="1"/>
  <c r="N105" i="4" a="1"/>
  <c r="N105" i="4" s="1"/>
  <c r="Q105" i="4" a="1"/>
  <c r="Q105" i="4" s="1"/>
  <c r="N106" i="4" a="1"/>
  <c r="N106" i="4" s="1"/>
  <c r="Q106" i="4" a="1"/>
  <c r="Q106" i="4" s="1"/>
  <c r="N107" i="4" a="1"/>
  <c r="N107" i="4" s="1"/>
  <c r="Q107" i="4" a="1"/>
  <c r="Q107" i="4" s="1"/>
  <c r="N108" i="4" a="1"/>
  <c r="N108" i="4" s="1"/>
  <c r="Q108" i="4" a="1"/>
  <c r="Q108" i="4" s="1"/>
  <c r="N109" i="4" a="1"/>
  <c r="N109" i="4" s="1"/>
  <c r="Q109" i="4" a="1"/>
  <c r="Q109" i="4" s="1"/>
  <c r="N110" i="4" a="1"/>
  <c r="N110" i="4" s="1"/>
  <c r="Q110" i="4" a="1"/>
  <c r="Q110" i="4" s="1"/>
  <c r="N111" i="4" a="1"/>
  <c r="N111" i="4" s="1"/>
  <c r="Q111" i="4" a="1"/>
  <c r="Q111" i="4" s="1"/>
  <c r="Q152" i="4" a="1"/>
  <c r="Q152" i="4" s="1"/>
  <c r="Q165" i="4" a="1"/>
  <c r="Q165" i="4" s="1"/>
  <c r="N139" i="4" a="1"/>
  <c r="N139" i="4" s="1"/>
  <c r="Q139" i="4" a="1"/>
  <c r="Q139" i="4" s="1"/>
  <c r="N112" i="4" a="1"/>
  <c r="N112" i="4" s="1"/>
  <c r="Q112" i="4" a="1"/>
  <c r="Q112" i="4" s="1"/>
  <c r="N113" i="4" a="1"/>
  <c r="N113" i="4" s="1"/>
  <c r="Q113" i="4" a="1"/>
  <c r="Q113" i="4" s="1"/>
  <c r="N114" i="4" a="1"/>
  <c r="N114" i="4" s="1"/>
  <c r="Q114" i="4" a="1"/>
  <c r="Q114" i="4" s="1"/>
  <c r="N115" i="4" a="1"/>
  <c r="N115" i="4" s="1"/>
  <c r="Q115" i="4" a="1"/>
  <c r="Q115" i="4" s="1"/>
  <c r="N116" i="4" a="1"/>
  <c r="N116" i="4" s="1"/>
  <c r="Q116" i="4" a="1"/>
  <c r="Q116" i="4" s="1"/>
  <c r="N117" i="4" a="1"/>
  <c r="N117" i="4" s="1"/>
  <c r="Q117" i="4" a="1"/>
  <c r="Q117" i="4" s="1"/>
  <c r="N118" i="4" a="1"/>
  <c r="N118" i="4" s="1"/>
  <c r="Q118" i="4" a="1"/>
  <c r="Q118" i="4" s="1"/>
  <c r="N128" i="4" a="1"/>
  <c r="N128" i="4" s="1"/>
  <c r="N134" i="4" a="1"/>
  <c r="N134" i="4" s="1"/>
  <c r="N51" i="4" a="1"/>
  <c r="N51" i="4" s="1"/>
  <c r="Q51" i="4" a="1"/>
  <c r="Q51" i="4" s="1"/>
  <c r="N53" i="4" a="1"/>
  <c r="N53" i="4" s="1"/>
  <c r="Q53" i="4" a="1"/>
  <c r="Q53" i="4" s="1"/>
  <c r="Q151" i="4" a="1"/>
  <c r="Q151" i="4" s="1"/>
  <c r="Q59" i="4" a="1"/>
  <c r="Q59" i="4" s="1"/>
  <c r="N54" i="4" a="1"/>
  <c r="N54" i="4" s="1"/>
  <c r="Q54" i="4" a="1"/>
  <c r="Q54" i="4" s="1"/>
  <c r="N62" i="4" a="1"/>
  <c r="N62" i="4" s="1"/>
  <c r="Q62" i="4" a="1"/>
  <c r="Q62" i="4" s="1"/>
  <c r="Q158" i="4" a="1"/>
  <c r="Q158" i="4" s="1"/>
  <c r="N76" i="4" a="1"/>
  <c r="N76" i="4" s="1"/>
  <c r="Q76" i="4" a="1"/>
  <c r="Q76" i="4" s="1"/>
  <c r="N14" i="4" a="1"/>
  <c r="N14" i="4" s="1"/>
  <c r="N15" i="4" a="1"/>
  <c r="N15" i="4" s="1"/>
  <c r="N140" i="4" a="1"/>
  <c r="N140" i="4" s="1"/>
  <c r="N25" i="4" a="1"/>
  <c r="N25" i="4" s="1"/>
  <c r="N81" i="4" a="1"/>
  <c r="N81" i="4" s="1"/>
  <c r="N27" i="4" a="1"/>
  <c r="N27" i="4" s="1"/>
  <c r="N58" i="4" a="1"/>
  <c r="N58" i="4" s="1"/>
  <c r="N120" i="4" a="1"/>
  <c r="N120" i="4" s="1"/>
  <c r="Q140" i="4" a="1"/>
  <c r="Q140" i="4" s="1"/>
  <c r="Q167" i="4" a="1"/>
  <c r="Q167" i="4" s="1"/>
  <c r="Q25" i="4" a="1"/>
  <c r="Q25" i="4" s="1"/>
  <c r="Q150" i="4" a="1"/>
  <c r="Q150" i="4" s="1"/>
  <c r="Q81" i="4" a="1"/>
  <c r="Q81" i="4" s="1"/>
  <c r="Q27" i="4" a="1"/>
  <c r="Q27" i="4" s="1"/>
  <c r="Q58" i="4" a="1"/>
  <c r="Q58" i="4" s="1"/>
  <c r="Q120" i="4" a="1"/>
  <c r="Q120" i="4" s="1"/>
  <c r="N170" i="4" a="1"/>
  <c r="N170" i="4" s="1"/>
  <c r="N123" i="4" a="1"/>
  <c r="N123" i="4" s="1"/>
  <c r="N26" i="4" a="1"/>
  <c r="N26" i="4" s="1"/>
  <c r="Q170" i="4" a="1"/>
  <c r="Q170" i="4" s="1"/>
  <c r="Q123" i="4" a="1"/>
  <c r="Q123" i="4" s="1"/>
  <c r="Q157" i="4" a="1"/>
  <c r="Q157" i="4" s="1"/>
  <c r="Q66" i="4" a="1"/>
  <c r="Q66" i="4" s="1"/>
  <c r="Q156" i="4" a="1"/>
  <c r="Q156" i="4" s="1"/>
  <c r="Q26" i="4" a="1"/>
  <c r="Q26" i="4" s="1"/>
  <c r="Q128" i="4" a="1"/>
  <c r="Q128" i="4" s="1"/>
  <c r="Q10" i="4" a="1"/>
  <c r="Q10" i="4" s="1"/>
  <c r="Q69" i="4" a="1"/>
  <c r="Q69" i="4" s="1"/>
  <c r="N138" i="4" a="1"/>
  <c r="N138" i="4" s="1"/>
  <c r="N78" i="4" a="1"/>
  <c r="N78" i="4" s="1"/>
  <c r="N141" i="4" a="1"/>
  <c r="N141" i="4" s="1"/>
  <c r="N136" i="4" a="1"/>
  <c r="N136" i="4" s="1"/>
  <c r="N130" i="4" a="1"/>
  <c r="N130" i="4" s="1"/>
  <c r="Q138" i="4" a="1"/>
  <c r="Q138" i="4" s="1"/>
  <c r="Q32" i="4" a="1"/>
  <c r="Q32" i="4" s="1"/>
  <c r="Q78" i="4" a="1"/>
  <c r="Q78" i="4" s="1"/>
  <c r="Q141" i="4" a="1"/>
  <c r="Q141" i="4" s="1"/>
  <c r="Q153" i="4" a="1"/>
  <c r="Q153" i="4" s="1"/>
  <c r="Q136" i="4" a="1"/>
  <c r="Q136" i="4" s="1"/>
  <c r="Q130" i="4" a="1"/>
  <c r="Q130" i="4" s="1"/>
  <c r="Q65" i="4" a="1"/>
  <c r="Q65" i="4" s="1"/>
  <c r="N124" i="4" a="1"/>
  <c r="N124" i="4" s="1"/>
  <c r="N125" i="4" a="1"/>
  <c r="N125" i="4" s="1"/>
  <c r="N16" i="4" a="1"/>
  <c r="N16" i="4" s="1"/>
  <c r="N37" i="4" a="1"/>
  <c r="N37" i="4" s="1"/>
  <c r="Q124" i="4" a="1"/>
  <c r="Q124" i="4" s="1"/>
  <c r="Q134" i="4" a="1"/>
  <c r="Q134" i="4" s="1"/>
  <c r="Q125" i="4" a="1"/>
  <c r="Q125" i="4" s="1"/>
  <c r="Q16" i="4" a="1"/>
  <c r="Q16" i="4" s="1"/>
  <c r="Q37" i="4" a="1"/>
  <c r="Q37" i="4" s="1"/>
  <c r="N47" i="4" a="1"/>
  <c r="N47" i="4" s="1"/>
  <c r="Q47" i="4" a="1"/>
  <c r="Q47" i="4" s="1"/>
  <c r="Q24" i="4" a="1"/>
  <c r="Q24" i="4" s="1"/>
  <c r="N24" i="4" a="1"/>
  <c r="N24" i="4" s="1"/>
  <c r="Q159" i="4" a="1"/>
  <c r="Q159" i="4" s="1"/>
  <c r="Q85" i="4" a="1"/>
  <c r="Q85" i="4" s="1"/>
  <c r="Q132" i="4" a="1"/>
  <c r="Q132" i="4" s="1"/>
  <c r="N132" i="4" a="1"/>
  <c r="N132" i="4" s="1"/>
  <c r="Q160" i="4" a="1"/>
  <c r="Q160" i="4" s="1"/>
  <c r="Q77" i="4" a="1"/>
  <c r="Q77" i="4" s="1"/>
  <c r="N77" i="4" a="1"/>
  <c r="N77" i="4" s="1"/>
  <c r="Q64" i="4" a="1"/>
  <c r="Q64" i="4" s="1"/>
  <c r="N64" i="4" a="1"/>
  <c r="N64" i="4" s="1"/>
  <c r="Q70" i="4" a="1"/>
  <c r="Q70" i="4" s="1"/>
  <c r="Q33" i="4" a="1"/>
  <c r="Q33" i="4" s="1"/>
  <c r="Q43" i="4" a="1"/>
  <c r="Q43" i="4" s="1"/>
  <c r="N43" i="4" a="1"/>
  <c r="N43" i="4" s="1"/>
  <c r="Q126" i="4" a="1"/>
  <c r="Q126" i="4" s="1"/>
  <c r="N126" i="4" a="1"/>
  <c r="N126" i="4" s="1"/>
  <c r="Q144" i="4" a="1"/>
  <c r="Q144" i="4" s="1"/>
  <c r="N144" i="4" a="1"/>
  <c r="N144" i="4" s="1"/>
  <c r="Q6" i="4" a="1"/>
  <c r="Q6" i="4" s="1"/>
  <c r="N6" i="4" a="1"/>
  <c r="N6" i="4" s="1"/>
  <c r="Q55" i="4" a="1"/>
  <c r="Q55" i="4" s="1"/>
  <c r="N55" i="4" a="1"/>
  <c r="N55" i="4" s="1"/>
  <c r="Q80" i="4" a="1"/>
  <c r="Q80" i="4" s="1"/>
  <c r="N80" i="4" a="1"/>
  <c r="N80" i="4" s="1"/>
  <c r="Q39" i="4" a="1"/>
  <c r="Q39" i="4" s="1"/>
  <c r="N39" i="4" a="1"/>
  <c r="N39" i="4" s="1"/>
  <c r="Q68" i="4" a="1"/>
  <c r="Q68" i="4" s="1"/>
  <c r="Q22" i="4" a="1"/>
  <c r="Q22" i="4" s="1"/>
  <c r="N22" i="4" a="1"/>
  <c r="N22" i="4" s="1"/>
  <c r="Q34" i="4" a="1"/>
  <c r="Q34" i="4" s="1"/>
  <c r="Q41" i="4" a="1"/>
  <c r="Q41" i="4" s="1"/>
  <c r="N41" i="4" a="1"/>
  <c r="N41" i="4" s="1"/>
  <c r="Q145" i="4" a="1"/>
  <c r="Q145" i="4" s="1"/>
  <c r="N145" i="4" a="1"/>
  <c r="N145" i="4" s="1"/>
  <c r="Q143" i="4" a="1"/>
  <c r="Q143" i="4" s="1"/>
  <c r="N143" i="4" a="1"/>
  <c r="N143" i="4" s="1"/>
  <c r="Q60" i="4" a="1"/>
  <c r="Q60" i="4" s="1"/>
  <c r="N60" i="4" a="1"/>
  <c r="N60" i="4" s="1"/>
  <c r="Q19" i="4" a="1"/>
  <c r="Q19" i="4" s="1"/>
  <c r="N19" i="4" a="1"/>
  <c r="N19" i="4" s="1"/>
  <c r="Q137" i="4" a="1"/>
  <c r="Q137" i="4" s="1"/>
  <c r="N137" i="4" a="1"/>
  <c r="N137" i="4" s="1"/>
  <c r="Q63" i="4" a="1"/>
  <c r="Q63" i="4" s="1"/>
  <c r="N63" i="4" a="1"/>
  <c r="N63" i="4" s="1"/>
  <c r="Q129" i="4" a="1"/>
  <c r="Q129" i="4" s="1"/>
  <c r="N129" i="4" a="1"/>
  <c r="N129" i="4" s="1"/>
  <c r="Q52" i="4" a="1"/>
  <c r="Q52" i="4" s="1"/>
  <c r="N52" i="4" a="1"/>
  <c r="N52" i="4" s="1"/>
  <c r="Q131" i="4" a="1"/>
  <c r="Q131" i="4" s="1"/>
  <c r="N131" i="4" a="1"/>
  <c r="N131" i="4" s="1"/>
  <c r="Q29" i="4" a="1"/>
  <c r="Q29" i="4" s="1"/>
  <c r="Q12" i="4" a="1"/>
  <c r="Q12" i="4" s="1"/>
  <c r="N12" i="4" a="1"/>
  <c r="N12" i="4" s="1"/>
  <c r="Q2" i="4" a="1"/>
  <c r="Q2" i="4" s="1"/>
  <c r="N2" i="4" a="1"/>
  <c r="N2" i="4" s="1"/>
  <c r="Q38" i="4" a="1"/>
  <c r="Q38" i="4" s="1"/>
  <c r="N38" i="4" a="1"/>
  <c r="N38" i="4" s="1"/>
  <c r="Q49" i="4" a="1"/>
  <c r="Q49" i="4" s="1"/>
  <c r="N49" i="4" a="1"/>
  <c r="N49" i="4" s="1"/>
  <c r="Q133" i="4" a="1"/>
  <c r="Q133" i="4" s="1"/>
  <c r="N133" i="4" a="1"/>
  <c r="N133" i="4" s="1"/>
  <c r="Q15" i="4" a="1"/>
  <c r="Q15" i="4" s="1"/>
  <c r="Q14" i="4" a="1"/>
  <c r="Q14" i="4" s="1"/>
  <c r="Q155" i="4" a="1"/>
  <c r="Q155" i="4" s="1"/>
  <c r="Q13" i="4" a="1"/>
  <c r="Q13" i="4" s="1"/>
  <c r="N13" i="4" a="1"/>
  <c r="N13" i="4" s="1"/>
  <c r="Q17" i="4" a="1"/>
  <c r="Q17" i="4" s="1"/>
  <c r="N17" i="4" a="1"/>
  <c r="N17" i="4" s="1"/>
  <c r="Q154" i="4" a="1"/>
  <c r="Q154" i="4" s="1"/>
  <c r="Q166" i="4" a="1"/>
  <c r="Q166" i="4" s="1"/>
  <c r="Q18" i="4" a="1"/>
  <c r="Q18" i="4" s="1"/>
  <c r="N18" i="4" a="1"/>
  <c r="N18" i="4" s="1"/>
  <c r="Q9" i="4" a="1"/>
  <c r="Q9" i="4" s="1"/>
  <c r="Q21" i="4" a="1"/>
  <c r="Q21" i="4" s="1"/>
  <c r="N21" i="4" a="1"/>
  <c r="N21" i="4" s="1"/>
  <c r="Q149" i="4" a="1"/>
  <c r="Q149" i="4" s="1"/>
  <c r="Q168" i="4" a="1"/>
  <c r="Q168" i="4" s="1"/>
  <c r="Q35" i="4" a="1"/>
  <c r="Q35" i="4" s="1"/>
  <c r="Q169" i="4" a="1"/>
  <c r="Q169" i="4" s="1"/>
  <c r="Q28" i="4" a="1"/>
  <c r="Q28" i="4" s="1"/>
  <c r="Q119" i="4" a="1"/>
  <c r="Q119" i="4" s="1"/>
  <c r="N119" i="4" a="1"/>
  <c r="N119" i="4" s="1"/>
  <c r="Q36" i="4" a="1"/>
  <c r="Q36" i="4" s="1"/>
  <c r="Q61" i="4" a="1"/>
  <c r="Q61" i="4" s="1"/>
  <c r="N61" i="4" a="1"/>
  <c r="N61" i="4" s="1"/>
  <c r="Q31" i="4" a="1"/>
  <c r="Q31" i="4" s="1"/>
  <c r="Q45" i="4" a="1"/>
  <c r="Q45" i="4" s="1"/>
  <c r="N45" i="4" a="1"/>
  <c r="N45" i="4" s="1"/>
  <c r="Q30" i="4" a="1"/>
  <c r="Q30" i="4" s="1"/>
  <c r="Q50" i="4" a="1"/>
  <c r="Q50" i="4" s="1"/>
  <c r="N50" i="4" a="1"/>
  <c r="N50" i="4" s="1"/>
  <c r="Q40" i="4" a="1"/>
  <c r="Q40" i="4" s="1"/>
  <c r="Q46" i="4" a="1"/>
  <c r="Q46" i="4" s="1"/>
  <c r="N46" i="4" a="1"/>
  <c r="N46" i="4" s="1"/>
  <c r="Q79" i="4" a="1"/>
  <c r="Q79" i="4" s="1"/>
  <c r="N79" i="4" a="1"/>
  <c r="N79" i="4" s="1"/>
  <c r="Q122" i="4" a="1"/>
  <c r="Q122" i="4" s="1"/>
  <c r="N122" i="4" a="1"/>
  <c r="N122" i="4" s="1"/>
  <c r="Q84" i="4" a="1"/>
  <c r="Q84" i="4" s="1"/>
  <c r="N84" i="4" a="1"/>
  <c r="N84" i="4" s="1"/>
  <c r="Q127" i="4" a="1"/>
  <c r="Q127" i="4" s="1"/>
  <c r="N127" i="4" a="1"/>
  <c r="N127" i="4" s="1"/>
  <c r="Q48" i="4" a="1"/>
  <c r="Q48" i="4" s="1"/>
  <c r="N48" i="4" a="1"/>
  <c r="N48" i="4" s="1"/>
  <c r="Q56" i="4" a="1"/>
  <c r="Q56" i="4" s="1"/>
  <c r="N56" i="4" a="1"/>
  <c r="N56" i="4" s="1"/>
  <c r="Q121" i="4" a="1"/>
  <c r="Q121" i="4" s="1"/>
  <c r="N121" i="4" a="1"/>
  <c r="N121" i="4" s="1"/>
  <c r="Q67" i="4" a="1"/>
  <c r="Q67" i="4" s="1"/>
  <c r="Q148" i="4" a="1"/>
  <c r="Q148" i="4" s="1"/>
  <c r="N148" i="4" l="1"/>
  <c r="O148" i="4" l="1"/>
  <c r="N149" i="4"/>
  <c r="O149" i="4" l="1"/>
  <c r="N150" i="4"/>
  <c r="N151" i="4" s="1"/>
  <c r="O151" i="4" s="1"/>
  <c r="N152" i="4" l="1"/>
  <c r="O152" i="4" s="1"/>
  <c r="O150" i="4"/>
  <c r="N153" i="4" l="1"/>
  <c r="O153" i="4" s="1"/>
  <c r="N154" i="4" l="1"/>
  <c r="O154" i="4" l="1"/>
  <c r="N155" i="4"/>
  <c r="O155" i="4" s="1"/>
  <c r="N156" i="4" l="1"/>
  <c r="O156" i="4" l="1"/>
  <c r="N157" i="4"/>
  <c r="O157" i="4" l="1"/>
  <c r="N158" i="4"/>
  <c r="O158" i="4" l="1"/>
  <c r="N159" i="4"/>
  <c r="N160" i="4" l="1"/>
  <c r="O159" i="4"/>
  <c r="N161" i="4" l="1"/>
  <c r="O160" i="4"/>
  <c r="O161" i="4" l="1"/>
  <c r="N162" i="4"/>
  <c r="O162" i="4" l="1"/>
  <c r="N163" i="4"/>
  <c r="O163" i="4" s="1"/>
  <c r="N164" i="4" l="1"/>
  <c r="O164" i="4" l="1"/>
  <c r="N165" i="4"/>
  <c r="O16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<sst xmlns="http://schemas.openxmlformats.org/spreadsheetml/2006/main" count="1760" uniqueCount="573">
  <si>
    <t>DNB</t>
  </si>
  <si>
    <t>Nome</t>
  </si>
  <si>
    <t>Matrícula</t>
  </si>
  <si>
    <t>Cargo</t>
  </si>
  <si>
    <t>data Início</t>
  </si>
  <si>
    <t>Origem</t>
  </si>
  <si>
    <t>data Fim</t>
  </si>
  <si>
    <t>Destino</t>
  </si>
  <si>
    <t>Meio de transporte</t>
  </si>
  <si>
    <t>categoria da passagem aérea</t>
  </si>
  <si>
    <t>Valor total das passagens aéreas</t>
  </si>
  <si>
    <t>Padrão</t>
  </si>
  <si>
    <t>nº de diarias</t>
  </si>
  <si>
    <t>Total Diarias Pagas</t>
  </si>
  <si>
    <t>Valor total da viagem (diárias + passagens)</t>
  </si>
  <si>
    <t>Tipo</t>
  </si>
  <si>
    <t>Mês</t>
  </si>
  <si>
    <t>Motivo da Viagem</t>
  </si>
  <si>
    <t>Observação</t>
  </si>
  <si>
    <t>DNAR</t>
  </si>
  <si>
    <t>MILTON COHEN FERREIRA JUNIOR</t>
  </si>
  <si>
    <t>16.088-23</t>
  </si>
  <si>
    <t>PROFISSIONAL DE  TRÁFEGO AÉREO</t>
  </si>
  <si>
    <t>SBAR</t>
  </si>
  <si>
    <t>RECIFE</t>
  </si>
  <si>
    <t>AÉREO</t>
  </si>
  <si>
    <t>ECONÔMICA</t>
  </si>
  <si>
    <t>Administrativa</t>
  </si>
  <si>
    <t>Renovação do Certificado Médico Aeronáutico (CMA) para atendimento da ICA 63-15.</t>
  </si>
  <si>
    <t>MARCELO PINI</t>
  </si>
  <si>
    <t>95.368-73</t>
  </si>
  <si>
    <t>NAZARE GUIMARAES FAVA PINI</t>
  </si>
  <si>
    <t>95.369-71</t>
  </si>
  <si>
    <t>DNAT</t>
  </si>
  <si>
    <t>FLAVIA PEREIRA DA SILVA</t>
  </si>
  <si>
    <t>47.159-03</t>
  </si>
  <si>
    <t>PROFISSIONAL DE NAVEGAÇÃO AÉREO</t>
  </si>
  <si>
    <t>SBAT</t>
  </si>
  <si>
    <t>SBBR</t>
  </si>
  <si>
    <t>DNBH</t>
  </si>
  <si>
    <t>ANDRE MADSEN DA SILVEIRA</t>
  </si>
  <si>
    <t>18.691-99</t>
  </si>
  <si>
    <t>SÃO J. DOS CAMPOS</t>
  </si>
  <si>
    <t>N.A</t>
  </si>
  <si>
    <t>Formação Profissional</t>
  </si>
  <si>
    <t>Curso ASE009S - Gerenciamento do risco à Segurança Operacional no SISCEAB no ICEA em São José dos Campos/SP.</t>
  </si>
  <si>
    <t>FERNANDO MARCOS GAZZINELLI LOBATO</t>
  </si>
  <si>
    <t>98.725-60</t>
  </si>
  <si>
    <t>PROFISSIONAL DE METEOROLOGIA</t>
  </si>
  <si>
    <t>SBCF</t>
  </si>
  <si>
    <t>SBUR</t>
  </si>
  <si>
    <t>Viagem a serviço para composição da escala de revezamento na EMS -DNUR (Uberaba/MG).</t>
  </si>
  <si>
    <t>FLAVIO SANT'ANA LOPES</t>
  </si>
  <si>
    <t>97.831-66</t>
  </si>
  <si>
    <t>SBRJ</t>
  </si>
  <si>
    <t>Participação no encontro sobre Painel Normativo de Informação Aeronáutica e Cartografia Aeronáutica do SDOP- DECEA.</t>
  </si>
  <si>
    <t>GLAUCIO AMARIM DE SOUZA</t>
  </si>
  <si>
    <t>18.576-99</t>
  </si>
  <si>
    <t>SBBH</t>
  </si>
  <si>
    <t>LAGOA SANTA</t>
  </si>
  <si>
    <t>VEÍCULO PARTICULAR</t>
  </si>
  <si>
    <t>SEM PGTO</t>
  </si>
  <si>
    <t>MARCELO SAQUETTO PIANCASTELLI</t>
  </si>
  <si>
    <t>96.971-55</t>
  </si>
  <si>
    <t xml:space="preserve">N.A </t>
  </si>
  <si>
    <t>WILLIAM MOREIRA DRUMOND</t>
  </si>
  <si>
    <t>18.746-01</t>
  </si>
  <si>
    <t>DNBU</t>
  </si>
  <si>
    <t>ALEXANDRE ALBERTO DOS SANTOS</t>
  </si>
  <si>
    <t>95.432-90</t>
  </si>
  <si>
    <t>SBBU</t>
  </si>
  <si>
    <t>SBSP</t>
  </si>
  <si>
    <t>DNBW</t>
  </si>
  <si>
    <t>AYDEE BARBOSA DOS REIS BALBINO DE PAULA</t>
  </si>
  <si>
    <t>98.417-71</t>
  </si>
  <si>
    <t>SBBW</t>
  </si>
  <si>
    <t>TERRESTRE</t>
  </si>
  <si>
    <t>DNCJ</t>
  </si>
  <si>
    <t>CARLOS ALBERTO MONARD GOMES</t>
  </si>
  <si>
    <t>18.724-11</t>
  </si>
  <si>
    <t>SBCJ</t>
  </si>
  <si>
    <t>3-se24</t>
  </si>
  <si>
    <t>SBBE</t>
  </si>
  <si>
    <t>LAURIMAR SANTOS CORREA</t>
  </si>
  <si>
    <t>94.426-90</t>
  </si>
  <si>
    <t>1O-set-24</t>
  </si>
  <si>
    <t>DURVAL CAMPOS DA COSTA</t>
  </si>
  <si>
    <t>41.665-18</t>
  </si>
  <si>
    <t>DNCP</t>
  </si>
  <si>
    <t>PRISCILLA DE CARVALHO FILGUEIRAS</t>
  </si>
  <si>
    <t>12.087-45</t>
  </si>
  <si>
    <t>SBCP</t>
  </si>
  <si>
    <t>RIO DE JANEIRO</t>
  </si>
  <si>
    <t>DNCZ</t>
  </si>
  <si>
    <t>JOAQUIM ADOLFO BEZERRA NETO</t>
  </si>
  <si>
    <t>96.275-75</t>
  </si>
  <si>
    <t>SBCZ</t>
  </si>
  <si>
    <t>MANAUS</t>
  </si>
  <si>
    <t>Realizar avaliação da 2ª fase do EPLIS 2024 no CINDACTA IV em Manaus/AM.</t>
  </si>
  <si>
    <t>CLEDILSON BATISTA DA SILVA</t>
  </si>
  <si>
    <t>18.629-05</t>
  </si>
  <si>
    <t>22-se-24</t>
  </si>
  <si>
    <t>SBGR</t>
  </si>
  <si>
    <t>JOAO VICENTE DE ARAUJO JUNIOR</t>
  </si>
  <si>
    <t>41.318-39</t>
  </si>
  <si>
    <t>BRASÍLIA</t>
  </si>
  <si>
    <t>DNDN</t>
  </si>
  <si>
    <t>AUGUSTO TADEU ALVES GOMES</t>
  </si>
  <si>
    <t>18.686-92</t>
  </si>
  <si>
    <t>SBDN</t>
  </si>
  <si>
    <t>1,488,88</t>
  </si>
  <si>
    <t>GRACIANE LAENDER MOREIRA</t>
  </si>
  <si>
    <t>18.689-86</t>
  </si>
  <si>
    <t>MAGNO VIEIRA</t>
  </si>
  <si>
    <t>12.513-54</t>
  </si>
  <si>
    <t>EDUARDO KOITI KIMURA</t>
  </si>
  <si>
    <t>98.537-61</t>
  </si>
  <si>
    <t>PROFISSIONAL DE ENGENHARIA E MANUTENÇÃO</t>
  </si>
  <si>
    <t>Instalação de VHF Park Air na DNBU.</t>
  </si>
  <si>
    <t>DNGO</t>
  </si>
  <si>
    <t>CLAUDIO RODRIGUES FERREIRA</t>
  </si>
  <si>
    <t>41.907-20</t>
  </si>
  <si>
    <t>SBGO</t>
  </si>
  <si>
    <t>VEÍCULO PROPRIO</t>
  </si>
  <si>
    <t>STEFANIA GALVAO FERREIRA</t>
  </si>
  <si>
    <t>47.387-89</t>
  </si>
  <si>
    <t>26--set-24</t>
  </si>
  <si>
    <t>RAFAEL DE OLIVEIRA LOBO</t>
  </si>
  <si>
    <t>18.644-09</t>
  </si>
  <si>
    <t>VANESSA PATRICIA DE SOUZA</t>
  </si>
  <si>
    <t>96.370-81</t>
  </si>
  <si>
    <t>DTCEA- AN</t>
  </si>
  <si>
    <t>Intercâmbio Operacional - ampliar conhecimento sobre particularidades do órgão operacional para elevar os níveis de segurança operacional.</t>
  </si>
  <si>
    <t>FLAVIA AUGUSTA CHAVES</t>
  </si>
  <si>
    <t>95.604-87</t>
  </si>
  <si>
    <t>ANA CAROLINA PEREIRA ALVES</t>
  </si>
  <si>
    <t>13.359-33</t>
  </si>
  <si>
    <t>ANTONIO CARLOS GALDINO SALES</t>
  </si>
  <si>
    <t>97.895-40</t>
  </si>
  <si>
    <t>CAMILA SOUSA MONTES</t>
  </si>
  <si>
    <t>18.070-32</t>
  </si>
  <si>
    <t>GABRIEL FERREIRA</t>
  </si>
  <si>
    <t>18.748-96</t>
  </si>
  <si>
    <t>LEILA GONCALVES DIAS OLIVEIRA</t>
  </si>
  <si>
    <t>97.421-85</t>
  </si>
  <si>
    <t>YANG FERNANDES COSTA</t>
  </si>
  <si>
    <t>94.945-66</t>
  </si>
  <si>
    <t>DNGR</t>
  </si>
  <si>
    <t>ROBSON MACIEL DOS SANTOS</t>
  </si>
  <si>
    <t>94.589-62</t>
  </si>
  <si>
    <t>CINDACTA IV MANAUS</t>
  </si>
  <si>
    <t>Curso ATM011S - Supervisor de Órgãos ATC (Turma 4) no CINDACTA IV em Manaus/AM.</t>
  </si>
  <si>
    <t>ALEXANDRE BRANDAO DE PAULA</t>
  </si>
  <si>
    <t>95.102-12</t>
  </si>
  <si>
    <t>VIATURA</t>
  </si>
  <si>
    <t>Apoio na manutenção corretiva/restabelecimento do VHF da DNB em SBCP (Campos dos Goytacazes/RJ).</t>
  </si>
  <si>
    <t>LUIZ CARLOS CSIK JUNIOR</t>
  </si>
  <si>
    <t>96.492-67</t>
  </si>
  <si>
    <t>ENGENHARIA</t>
  </si>
  <si>
    <t>MARCIA MARIA GOMES COSTA</t>
  </si>
  <si>
    <t>41.998-90</t>
  </si>
  <si>
    <t xml:space="preserve">METEOROLOGISTA </t>
  </si>
  <si>
    <t>SBSJ ICEA</t>
  </si>
  <si>
    <t>Palestra sobre o CMA-1 para os alunos do curso MET016.</t>
  </si>
  <si>
    <t>ROGERIO APARECIDO MONTEIRO</t>
  </si>
  <si>
    <t>95.262-89</t>
  </si>
  <si>
    <t>Acompanhar a inspeção periódica em voo do DME CVO (Curvelo/MG).</t>
  </si>
  <si>
    <t>PAULO GEORGE JACOME DE CAMPOS JUNIOR</t>
  </si>
  <si>
    <t>13.220-64</t>
  </si>
  <si>
    <t>HELSOM SOARES DA CUNHA</t>
  </si>
  <si>
    <t>47.497-82</t>
  </si>
  <si>
    <t>SBPJ</t>
  </si>
  <si>
    <t>Cobertura operacional, devido à degradação intempestiva do efetivo PMET da DNPJ.</t>
  </si>
  <si>
    <t>ROBSON RIBEIRO CHAGAS</t>
  </si>
  <si>
    <t>47.488-83</t>
  </si>
  <si>
    <t>PROFISSIONAL DE SERVIÇOS AÉROPORTUÁRIOS</t>
  </si>
  <si>
    <t>SBKP</t>
  </si>
  <si>
    <t xml:space="preserve">VIATURA </t>
  </si>
  <si>
    <t>Retirada da válvula geradora do microondas que será entregue pelo despachante na DNB em SBKP (Campinas/SP).</t>
  </si>
  <si>
    <t>DNIH</t>
  </si>
  <si>
    <t>GERSICA LIMA DOS SANTOS</t>
  </si>
  <si>
    <t>18.721-17</t>
  </si>
  <si>
    <t>SBIH</t>
  </si>
  <si>
    <t>DNIL</t>
  </si>
  <si>
    <t>SIMONE SIMON</t>
  </si>
  <si>
    <t>95.363-83</t>
  </si>
  <si>
    <t xml:space="preserve">ESPECIALISTA EM NAVEGAÇÃO AÉREA </t>
  </si>
  <si>
    <t>SBIL</t>
  </si>
  <si>
    <t>Curso CTP006 - Capacitação para Instrução Prática (Turma 16) no CINDACTA III em Recife/PE.</t>
  </si>
  <si>
    <t>PAULO JORGE NOGUEIRA NONATO</t>
  </si>
  <si>
    <t>95.366-77</t>
  </si>
  <si>
    <t>SÃO PAULO</t>
  </si>
  <si>
    <t>GLAUBER BARBOZA FONSECA</t>
  </si>
  <si>
    <t>18.741-11</t>
  </si>
  <si>
    <t>DNIZ</t>
  </si>
  <si>
    <t>ANICETO JOZIEL RABELO GOMES ANDRADE</t>
  </si>
  <si>
    <t>13.155-49</t>
  </si>
  <si>
    <t>SBIZ</t>
  </si>
  <si>
    <t>SBMA</t>
  </si>
  <si>
    <t>Auxiliar na Inspeção GEIV na DNB em SBMA (Marabá/PA).</t>
  </si>
  <si>
    <t>WILKSON ALBUQUERQUE CARVALHO</t>
  </si>
  <si>
    <t>12.076-50</t>
  </si>
  <si>
    <t>IMP</t>
  </si>
  <si>
    <t>GRU</t>
  </si>
  <si>
    <t>DNJP</t>
  </si>
  <si>
    <t>EDUARDO FERNANDO ALVES DA SILVA JUNIOR</t>
  </si>
  <si>
    <t>12.577-28</t>
  </si>
  <si>
    <t>SBJP</t>
  </si>
  <si>
    <t>Curso ASE009S - Gerenciamento do Risco à Segurança Operacional no SISCEAB no ICEA em São José dos Campos/SP.</t>
  </si>
  <si>
    <t>DENIS JOSE DA SILVA</t>
  </si>
  <si>
    <t>47.074-11</t>
  </si>
  <si>
    <t>SBSN</t>
  </si>
  <si>
    <t>Viagem a serviço para composição da escala de revezamento na EMS -DNSN (Santarem/PA).</t>
  </si>
  <si>
    <t>CLAUDIO CORDEIRO DA SILVA</t>
  </si>
  <si>
    <t>96.994-43</t>
  </si>
  <si>
    <t>SBRF</t>
  </si>
  <si>
    <t>FABRIZIO VITTORIO BANDEIRA POLARI</t>
  </si>
  <si>
    <t>96.999-33</t>
  </si>
  <si>
    <t>TELMO DE OLIVEIRA BASTOS</t>
  </si>
  <si>
    <t>97.903-67</t>
  </si>
  <si>
    <t>MAURICIO JOSE ROBIM</t>
  </si>
  <si>
    <t>47.433-09</t>
  </si>
  <si>
    <t>LOURIVAL FERREIRA NEVES NETO</t>
  </si>
  <si>
    <t>94.066-94</t>
  </si>
  <si>
    <t>SBMQ</t>
  </si>
  <si>
    <t>Cobertura operacional, devido à degradação intempestiva do efetivo PMET da DNMQ.</t>
  </si>
  <si>
    <t>DNJR</t>
  </si>
  <si>
    <t>SIMONE GOMES GUIMARAES</t>
  </si>
  <si>
    <t>18.605-19</t>
  </si>
  <si>
    <t>SBGL</t>
  </si>
  <si>
    <t xml:space="preserve">SBSJ </t>
  </si>
  <si>
    <t>Participar do treinamento do curso ASE012 - Capacitação para formação de facilitadores do treinamento em gerenciamentode recursos de equipe.</t>
  </si>
  <si>
    <t>IVAN MUNIZ VIEIRA DO NASCIMENTO</t>
  </si>
  <si>
    <t>18.489-94</t>
  </si>
  <si>
    <t>SBME</t>
  </si>
  <si>
    <t>Folga Agrupada conforme  NN GPE Nº 01/2021, ART.20 - INCISO IV.</t>
  </si>
  <si>
    <t>DNJU</t>
  </si>
  <si>
    <t>ELIANA CRISTINA SILVA MOTTA</t>
  </si>
  <si>
    <t>98.587-46</t>
  </si>
  <si>
    <t>SBJU</t>
  </si>
  <si>
    <t>DNKG</t>
  </si>
  <si>
    <t>CARLOS EDUARDO LAVAREDA DO NASCIMENTO</t>
  </si>
  <si>
    <t>16.408-31</t>
  </si>
  <si>
    <t>SBKG</t>
  </si>
  <si>
    <t>DNKP</t>
  </si>
  <si>
    <t>ABIATTAR FERNANDO DE SOUZA</t>
  </si>
  <si>
    <t>13.281-44</t>
  </si>
  <si>
    <t>COORDENADOR</t>
  </si>
  <si>
    <t>SBFZ</t>
  </si>
  <si>
    <t>Participar como palestrante do 14º GADHOC Aeroportos/GEPEA em Fortaleza/CE.</t>
  </si>
  <si>
    <t>ANDRE AUGUSTO CHINAGLIA DE FREITAS</t>
  </si>
  <si>
    <t>18.521-25</t>
  </si>
  <si>
    <t>SBSJ</t>
  </si>
  <si>
    <t>Participar do curso ASE009S - Gerenciamento do risco à Segurança Operacional no SISCEAB no ICEA em São José dos Campos/SP.</t>
  </si>
  <si>
    <t>DANIEL RODRIGUES PIRES BEZERRA</t>
  </si>
  <si>
    <t>98.004-96</t>
  </si>
  <si>
    <t>GERENTE</t>
  </si>
  <si>
    <t>Seminário de Performance ATM 2024 em São Paulo/SP.</t>
  </si>
  <si>
    <t>EDUARDO CABRERA JUNIOR</t>
  </si>
  <si>
    <t>96.407-84</t>
  </si>
  <si>
    <t>HFASP</t>
  </si>
  <si>
    <t>PAULO MARINS NETO</t>
  </si>
  <si>
    <t>17.001-56</t>
  </si>
  <si>
    <t>MARCOS VINICIUS BARBOSA DE SOUSA</t>
  </si>
  <si>
    <t>95.433-88</t>
  </si>
  <si>
    <t>VALDIR ELISEU PERIPOLLI</t>
  </si>
  <si>
    <t>47.244-12</t>
  </si>
  <si>
    <t>ENCARREGADO</t>
  </si>
  <si>
    <t>ROBERTA DA COSTA MORAIS</t>
  </si>
  <si>
    <t>17.867-93</t>
  </si>
  <si>
    <t>GLENIO DA SILVA GOMES</t>
  </si>
  <si>
    <t>16.029-39</t>
  </si>
  <si>
    <t>ROCICLEY RODRIGUES DE SOUZA</t>
  </si>
  <si>
    <t>98.071-81</t>
  </si>
  <si>
    <t>ICEA</t>
  </si>
  <si>
    <t>Participar do treinamento curso NAV028- Manutenção DME THALES 415/435.</t>
  </si>
  <si>
    <t>BAUER CAPELOSI JUNIOR</t>
  </si>
  <si>
    <t>98.734-59</t>
  </si>
  <si>
    <t>WAGNER DA SILVA MORENO</t>
  </si>
  <si>
    <t>98.851-55</t>
  </si>
  <si>
    <t>SBJD</t>
  </si>
  <si>
    <t>Realizar a avaliação teórica- TGE, prevista para o ano de 2024.</t>
  </si>
  <si>
    <t>PAULA VALERIA DE SOUZA MARQUES</t>
  </si>
  <si>
    <t>96.993-45</t>
  </si>
  <si>
    <t>PEDRO YUKIO SATO</t>
  </si>
  <si>
    <t>99.817-50</t>
  </si>
  <si>
    <t>SBUL</t>
  </si>
  <si>
    <t>Verificação em campo da EMS de DNUL (Uberlândia/MG) e finalização do serviço de instalação do display da EMS TAC da DNUR (Uberaba/MG).</t>
  </si>
  <si>
    <t>ALEXANDRE EDUARDO DA SILVA</t>
  </si>
  <si>
    <t>47.383-97</t>
  </si>
  <si>
    <t>Realizar manutenção e acompanhar empresa na confeccção da tampa de canaleta na DNCP.</t>
  </si>
  <si>
    <t>DNLO</t>
  </si>
  <si>
    <t>EDMILSON CEZARETH DE FREITAS</t>
  </si>
  <si>
    <t>41.901-32</t>
  </si>
  <si>
    <t>PROFISSIONAL DE TRÁFEGO AÉREO</t>
  </si>
  <si>
    <t>SBLO</t>
  </si>
  <si>
    <t>ANDRE LUIS AZEVEDO CALEFFI</t>
  </si>
  <si>
    <t>18.653-08</t>
  </si>
  <si>
    <t>RUI DA SILVA DIAS</t>
  </si>
  <si>
    <t>11.905-42</t>
  </si>
  <si>
    <t>DARCI MARQUES</t>
  </si>
  <si>
    <t>41.905-24</t>
  </si>
  <si>
    <t>DNMA</t>
  </si>
  <si>
    <t>NIVALDO ALMEIDA DE LIMA JUNIOR</t>
  </si>
  <si>
    <t>18.702-21</t>
  </si>
  <si>
    <t>CLEDSON DE ARAUJO CAMPOS</t>
  </si>
  <si>
    <t>18.680-05</t>
  </si>
  <si>
    <t>SBJC</t>
  </si>
  <si>
    <t>EDNELIO PAULO OLIVEIRA FARIAS</t>
  </si>
  <si>
    <t>96.280-82</t>
  </si>
  <si>
    <t>DNME</t>
  </si>
  <si>
    <t>KALLEU TEIXEIRA CARNAVAL</t>
  </si>
  <si>
    <t>18.812-14</t>
  </si>
  <si>
    <t xml:space="preserve">SBME </t>
  </si>
  <si>
    <t xml:space="preserve">AÉREO </t>
  </si>
  <si>
    <t>Transferência provisória da DNB em Macaé/RJ para DNB em Jacarepaguá/RJ (DNJR) por um período de 90 dias a conta de 26/08/2024 conforme SEDE-AAA-2024/00535.</t>
  </si>
  <si>
    <t>RAFAEL EMERIM ARAR</t>
  </si>
  <si>
    <t>13.308-50</t>
  </si>
  <si>
    <t xml:space="preserve">PROFISSIONAL DE TRÁFEGO AÉREO </t>
  </si>
  <si>
    <t xml:space="preserve">SÃO J. DOS CAMPOS </t>
  </si>
  <si>
    <t>VEÍCULO PRÓPRIO</t>
  </si>
  <si>
    <t>Participar do treinamento PAELS como piloto.</t>
  </si>
  <si>
    <t>DEBORAH MORAES TAVARES DE OLIVEIRA</t>
  </si>
  <si>
    <t>16.180-35</t>
  </si>
  <si>
    <t xml:space="preserve">ONIBUS </t>
  </si>
  <si>
    <t>Participar do PAELS 2024 como auxiliar de BDS.</t>
  </si>
  <si>
    <t>LEO JAIME AZEREDO DE MENDONCA</t>
  </si>
  <si>
    <t>18.805-11</t>
  </si>
  <si>
    <t xml:space="preserve">VEÍCULO PARTICULAR </t>
  </si>
  <si>
    <t>Participar do PAELS 2024 como instrutor.</t>
  </si>
  <si>
    <t>HENRIQUE RAMOS MONNERAT RODRIGUES</t>
  </si>
  <si>
    <t>17.033-43</t>
  </si>
  <si>
    <t xml:space="preserve"> PROFISSIONAL DE TRÁFEGO AÉREO </t>
  </si>
  <si>
    <t>CARLOS ALBERTO CUNHA DAMBROS JUNIOR</t>
  </si>
  <si>
    <t>16.176-26</t>
  </si>
  <si>
    <t>Participar do PAELS 2024 como piloto e instrutor.</t>
  </si>
  <si>
    <t>LUCAS REIS DE MAGALHAES</t>
  </si>
  <si>
    <t>18.078-16</t>
  </si>
  <si>
    <t>Particiar do PAELS 2024 como aluno e instrutor.</t>
  </si>
  <si>
    <t>BRENO LESSA LADEIRA</t>
  </si>
  <si>
    <t>18.813-12</t>
  </si>
  <si>
    <t>CARONA</t>
  </si>
  <si>
    <t>ESTEVAO LOPES PESSANHA</t>
  </si>
  <si>
    <t>18.806-09</t>
  </si>
  <si>
    <t>RAFAEL FARIA AMORIM</t>
  </si>
  <si>
    <t>16.630-30</t>
  </si>
  <si>
    <t>ONIBUS</t>
  </si>
  <si>
    <t>Participar do PAELS 2024 como coordenador e BDS.</t>
  </si>
  <si>
    <t>HENRIQUE RODRIGUES MARTINS</t>
  </si>
  <si>
    <t>16.177-24</t>
  </si>
  <si>
    <t xml:space="preserve">VEÍCULO PRÓPRIO </t>
  </si>
  <si>
    <t>THOMAZ GUIDO ABREU DE CAMARGO</t>
  </si>
  <si>
    <t>95.042-04</t>
  </si>
  <si>
    <t xml:space="preserve">SERVIÇOS DE INFORMAÇÕES AERONÁUTICAS </t>
  </si>
  <si>
    <t>Participar do PAELS 2024 como piloto.</t>
  </si>
  <si>
    <t>ANDERSON DE LIMA MENDES</t>
  </si>
  <si>
    <t>94.581-78</t>
  </si>
  <si>
    <t>Participar do PAELS  2024 com fins de treinamento.</t>
  </si>
  <si>
    <t>ELISABETH MIMY YANO</t>
  </si>
  <si>
    <t>47.411-19</t>
  </si>
  <si>
    <t>DAYSE BRAZ DA SILVA</t>
  </si>
  <si>
    <t>41.898-94</t>
  </si>
  <si>
    <t>JULIO CESAR DE SOUZA</t>
  </si>
  <si>
    <t>18.737-02</t>
  </si>
  <si>
    <t xml:space="preserve">VEÍCULO APRTICULAR </t>
  </si>
  <si>
    <t>TAMARA ELENA BARCELOS</t>
  </si>
  <si>
    <t>18.810-18</t>
  </si>
  <si>
    <t>ELLINE ALVES RODRIGUES</t>
  </si>
  <si>
    <t>18.759-91</t>
  </si>
  <si>
    <t>Participar do PAELS 2024 como piloto e aluno.</t>
  </si>
  <si>
    <t>BRUNO NEVES GUIMARAES</t>
  </si>
  <si>
    <t>13.975-11</t>
  </si>
  <si>
    <t>PROFISSIONAL DE INFORMAÇÕES AERONÁUTICAS</t>
  </si>
  <si>
    <t>RODRIGO VALE DE SOUZA LEAO</t>
  </si>
  <si>
    <t>13.834-29</t>
  </si>
  <si>
    <t xml:space="preserve">VEÍCULO PROPRIO </t>
  </si>
  <si>
    <t>ISADORA CRISTINA ROSSATTI CERCHIARI</t>
  </si>
  <si>
    <t>16.619-18</t>
  </si>
  <si>
    <t>Participar do PAELS 2024 como  aluno.</t>
  </si>
  <si>
    <t>WALLACE DA SILVA SOARES</t>
  </si>
  <si>
    <t>18.739-97</t>
  </si>
  <si>
    <t>DIONNATHAN GOMES PINHEIRO</t>
  </si>
  <si>
    <t>18.758-93</t>
  </si>
  <si>
    <t>CARLOS ANDRE LEONIS DA CONSOLACAO</t>
  </si>
  <si>
    <t>13.317-49</t>
  </si>
  <si>
    <t>RAFAEL PINTO SCHUENCK</t>
  </si>
  <si>
    <t>18.760-07</t>
  </si>
  <si>
    <t xml:space="preserve">PROFISSIONAL DE TÁFEGO AÉREO </t>
  </si>
  <si>
    <t>RODRIGO MACEDO DE MELLO</t>
  </si>
  <si>
    <t>17.390-19</t>
  </si>
  <si>
    <t>LEONARDO VIEIRA MASCARENHAS</t>
  </si>
  <si>
    <t>18.651-12</t>
  </si>
  <si>
    <t>GILBERTO MONTEIRO SERODIO</t>
  </si>
  <si>
    <t>16.178-22</t>
  </si>
  <si>
    <t>Participar do PAELS 2024 como aluno.</t>
  </si>
  <si>
    <t xml:space="preserve">PROFISSIONAL DE TRÁFECO AÉREO </t>
  </si>
  <si>
    <t>CAMILA PIMENTEL DE OLIVEIRA</t>
  </si>
  <si>
    <t>18.735-06</t>
  </si>
  <si>
    <t>RAQUEL HENRIQUE DE MOURA</t>
  </si>
  <si>
    <t>18.804-13</t>
  </si>
  <si>
    <t>DIEGO BARCELOS BRANDAO</t>
  </si>
  <si>
    <t>18.736-04</t>
  </si>
  <si>
    <t>ANA MARIA FERNANDES MAIA</t>
  </si>
  <si>
    <t>94.573-77</t>
  </si>
  <si>
    <t>DANIEL TAVARES DE LIMA</t>
  </si>
  <si>
    <t>13.486-26</t>
  </si>
  <si>
    <t>Participar do PAELS 2024 como coordenador.</t>
  </si>
  <si>
    <t>DNMK</t>
  </si>
  <si>
    <t>RENATO ALVES VASCONCELLOS</t>
  </si>
  <si>
    <t>99.660-57</t>
  </si>
  <si>
    <t>SBMK</t>
  </si>
  <si>
    <t>TARCILA BEZERRA CRUZ</t>
  </si>
  <si>
    <t>12.075-52</t>
  </si>
  <si>
    <t>DNMQ</t>
  </si>
  <si>
    <t>DASSAIEV MORAES DE JESUS</t>
  </si>
  <si>
    <t>18.762-03</t>
  </si>
  <si>
    <t>DNMS</t>
  </si>
  <si>
    <t>FRANCISCO DERILSON DE MELO</t>
  </si>
  <si>
    <t>98.396-53</t>
  </si>
  <si>
    <t>SBMS</t>
  </si>
  <si>
    <t>RODOVIÁRIO</t>
  </si>
  <si>
    <t>DNNF</t>
  </si>
  <si>
    <t>RODRIGO VAZ DOS SANTOS</t>
  </si>
  <si>
    <t>16.526-25</t>
  </si>
  <si>
    <t>SBNF</t>
  </si>
  <si>
    <t>SAMUEL JOSE GOMES</t>
  </si>
  <si>
    <t>99.551-62</t>
  </si>
  <si>
    <t>DNPJ</t>
  </si>
  <si>
    <t>JOSE MARIA DE CARVALHO</t>
  </si>
  <si>
    <t>99.572-54</t>
  </si>
  <si>
    <t>SBPP</t>
  </si>
  <si>
    <t xml:space="preserve">ECONÔMICA </t>
  </si>
  <si>
    <t>Manutenção do Radio Farol NDB e VHF 300 da DNPP.</t>
  </si>
  <si>
    <t>SOLIMAR ANTONIO GONCALVES VIEIRA SOBRINHO</t>
  </si>
  <si>
    <t>18.494-02</t>
  </si>
  <si>
    <t>BRASILIA</t>
  </si>
  <si>
    <t>TEODORICO SERRAO RODRIGUES</t>
  </si>
  <si>
    <t>95.148-87</t>
  </si>
  <si>
    <t>Curso TMM001-Básico de Manutenção, Caliberação e Inspeção de Instrumentos Meteorológicos do SISCEAB em São José dos Campos/SP.</t>
  </si>
  <si>
    <t>ARTHUR IZIDRO GUEDES VIRISSIMO</t>
  </si>
  <si>
    <t>13.860-28</t>
  </si>
  <si>
    <t>DNPL</t>
  </si>
  <si>
    <t>JADSON RAMOS ALBUQUERQUE OLIVEIRA</t>
  </si>
  <si>
    <t>18.625-13</t>
  </si>
  <si>
    <t>PROFISSIONAL DE NEVEGAÇÃO AÉREO</t>
  </si>
  <si>
    <t>PNZ</t>
  </si>
  <si>
    <t>SSA</t>
  </si>
  <si>
    <t>Realizar avaliação da 2ª fase do EPLIS 2024 no DTCEA-SV.</t>
  </si>
  <si>
    <t>CARLOS DOUGLAS SANTOS DE MELO</t>
  </si>
  <si>
    <t>98.402-84</t>
  </si>
  <si>
    <t>REC</t>
  </si>
  <si>
    <t>DNRP</t>
  </si>
  <si>
    <t>LUIZ FERNANDO FRANZIN</t>
  </si>
  <si>
    <t>41.099-25</t>
  </si>
  <si>
    <t>SBRP</t>
  </si>
  <si>
    <t>2ª Fase EPLIS no ICEA em São José dos Campos/SP.</t>
  </si>
  <si>
    <t>ALBERGIO ALVES RIBEIRO FILHO</t>
  </si>
  <si>
    <t>47.282-04</t>
  </si>
  <si>
    <t>PROFISSIONAL DE ENGENHARIA  MANUTENÇÃO</t>
  </si>
  <si>
    <t>LABORATÓRIO SP</t>
  </si>
  <si>
    <t>Transportar equipamentos (barômetros) para calibração em laboratório de São Paulo.</t>
  </si>
  <si>
    <t>DNSN</t>
  </si>
  <si>
    <t>JAILMAR OLIVEIRA MIRANDA</t>
  </si>
  <si>
    <t>94.934-71</t>
  </si>
  <si>
    <t>IVAN CAVALCANTE DE ALMEIDA</t>
  </si>
  <si>
    <t>98.009-86</t>
  </si>
  <si>
    <t>DNTE</t>
  </si>
  <si>
    <t>GUSTAVO DINIZ TRINDADE</t>
  </si>
  <si>
    <t>16.917-10</t>
  </si>
  <si>
    <t>SBTE</t>
  </si>
  <si>
    <t>PERLA DE SANTANA RIBEIRO</t>
  </si>
  <si>
    <t>13.314-55</t>
  </si>
  <si>
    <t>DNUL</t>
  </si>
  <si>
    <t>FERNANDO COLLETTI DA SILVA</t>
  </si>
  <si>
    <t>18.140-37</t>
  </si>
  <si>
    <t>COORDENADOR OPERACIONAL</t>
  </si>
  <si>
    <t>ARIEL VIEIRA DE GOES JUNIOR</t>
  </si>
  <si>
    <t>95.340-95</t>
  </si>
  <si>
    <t>LUCIANO FERREIRA DA SILVA</t>
  </si>
  <si>
    <t>13.668-20</t>
  </si>
  <si>
    <t>TECNICO</t>
  </si>
  <si>
    <t>VIATURA DA EMPRESA</t>
  </si>
  <si>
    <t>Acompanhar o serviço de pintura e revitalização das torres anemométricas, manutenções mensais preventivas, e verificação de inoperância de um dos receptores reservas do VHF.</t>
  </si>
  <si>
    <t>DNUR</t>
  </si>
  <si>
    <t>MARIANA ADRIANA LEMES SILVA</t>
  </si>
  <si>
    <t>18.125-33</t>
  </si>
  <si>
    <t>PROFISSIONAL D TRÁFEGO AÉREO</t>
  </si>
  <si>
    <t>LUCAS CORSINI COMAR</t>
  </si>
  <si>
    <t>18.479-97</t>
  </si>
  <si>
    <t>THATIANE FERREIRA CAIXETA</t>
  </si>
  <si>
    <t>18.482-09</t>
  </si>
  <si>
    <t>ANABEL MARTINS JAJAH RICCIOPPO</t>
  </si>
  <si>
    <t>95.339-80</t>
  </si>
  <si>
    <t>MARCELLO ALBUQUERQUE SOARES DIB</t>
  </si>
  <si>
    <t>18.480-13</t>
  </si>
  <si>
    <t>DNVT</t>
  </si>
  <si>
    <t>TIAGO DUTRA BRITTES</t>
  </si>
  <si>
    <t>16.528-21</t>
  </si>
  <si>
    <t>SBVT</t>
  </si>
  <si>
    <t>LEANDRO DA COSTA MONTEIRO</t>
  </si>
  <si>
    <t>14.013-63</t>
  </si>
  <si>
    <t>ESPECIALISTA EM NAVEGAÇÃO AÉREA</t>
  </si>
  <si>
    <t>TIAGO FRANCISCO DE ARAUJO PEIXOTO</t>
  </si>
  <si>
    <t>12.601-57</t>
  </si>
  <si>
    <t>MARIANA DA SILVA XIMENES</t>
  </si>
  <si>
    <t>18.685-94</t>
  </si>
  <si>
    <t>CARLOS EDUARDO TEIXEIRA DE SOUZA</t>
  </si>
  <si>
    <t>41.641-32</t>
  </si>
  <si>
    <t xml:space="preserve">PROFISSIONAL METEOROLOGISTA </t>
  </si>
  <si>
    <t>Viagem a serviço para composição da escala operacional de revezamento da EMS da DNUR.</t>
  </si>
  <si>
    <t>SEDE</t>
  </si>
  <si>
    <t>SUSY DE SOUZA COGO LYRA</t>
  </si>
  <si>
    <t>97.721-73</t>
  </si>
  <si>
    <t>PSICÓLOGA</t>
  </si>
  <si>
    <t>Visita do PAFH-Programa de Acompanhamento de Fator Humano na DNB em SBUR (Uberaba/MG).</t>
  </si>
  <si>
    <t>LUIZ EDUARDO SANTORO</t>
  </si>
  <si>
    <t>18.953-95</t>
  </si>
  <si>
    <t>CONTADOR - COORDENADOR</t>
  </si>
  <si>
    <t>SDU</t>
  </si>
  <si>
    <t>NVT</t>
  </si>
  <si>
    <t>21º Congresso Brasileiro de Contabilidade em Navegantes/SC.</t>
  </si>
  <si>
    <t>EDUARDO LUIZ GRENTESKI</t>
  </si>
  <si>
    <t>95.041-06</t>
  </si>
  <si>
    <t>COORDENADOR DE IMPLANTAÇÃO DE EQUIPAMENTOS E SISTEMAS</t>
  </si>
  <si>
    <t>NÍTEROI</t>
  </si>
  <si>
    <t>Verificar in loco área para implantação da nova estação meteorológica de superfície (EMS) em Macaé/RJ.</t>
  </si>
  <si>
    <t>LEANDRO DE CARVALHO MIGUEZ</t>
  </si>
  <si>
    <t>19.001-46</t>
  </si>
  <si>
    <t>ASSISTENTE 2</t>
  </si>
  <si>
    <t>SBAE</t>
  </si>
  <si>
    <t>Levantamento do sistema elétrico no AFIS de Arealva.</t>
  </si>
  <si>
    <t>NELIO FELLIPE SILVA DIAS</t>
  </si>
  <si>
    <t>19.105-34</t>
  </si>
  <si>
    <t xml:space="preserve">ENGENHEIRO ELETRICISTA </t>
  </si>
  <si>
    <t>LUCIANA DA COSTA LEAL</t>
  </si>
  <si>
    <t>14.649-19</t>
  </si>
  <si>
    <t>Curso ASE012- Capacitação para Formação de Facilitadores em TRM em São José dos Campos/SP.</t>
  </si>
  <si>
    <t>ANGELINA SAURA</t>
  </si>
  <si>
    <t>95.179-76</t>
  </si>
  <si>
    <t>CARLOS ROBERTO SANTOS</t>
  </si>
  <si>
    <t>18.891-91</t>
  </si>
  <si>
    <t>DIRETOR DE ADMINISTRAÇÃO</t>
  </si>
  <si>
    <t>BSB</t>
  </si>
  <si>
    <t>AÉREO COMERCIAL</t>
  </si>
  <si>
    <t>MAX</t>
  </si>
  <si>
    <t>Reunião emergencial em Brasília/DF.</t>
  </si>
  <si>
    <t>Teste ed aceitação em campo do sistema VHF PARK AIR em Ribeirão Preto/SP.</t>
  </si>
  <si>
    <t>ENGENHEIRO ELETRICISTA</t>
  </si>
  <si>
    <t>Teste de aceitação em campo do gravador digital em Ribeirão Preto/SP.</t>
  </si>
  <si>
    <t>TATIANA RUBIM FERREIRA</t>
  </si>
  <si>
    <t>19.092-17</t>
  </si>
  <si>
    <t>COORDENADOR DE SEGURANÇA DA INFORMAÇÃO</t>
  </si>
  <si>
    <t>Participar do Evento de Segurança da Informação e Cyber Security, no Transamérica Expo Center- SP.</t>
  </si>
  <si>
    <t>EMANUEL BARBOSA COSTA RIBEIRO</t>
  </si>
  <si>
    <t>97.346-73</t>
  </si>
  <si>
    <t>MEMBRO REPRESENTANTE DOS EMPREGADOS NO CONSELHO DE ADMINISTRAÇÃO</t>
  </si>
  <si>
    <t>GPA</t>
  </si>
  <si>
    <t>GIG</t>
  </si>
  <si>
    <t xml:space="preserve"> AÉREO COMERCIAL</t>
  </si>
  <si>
    <t>Participar da Reunião do Conselho de Administração.</t>
  </si>
  <si>
    <t>ANA LILIA LIMA DOS SANTOS</t>
  </si>
  <si>
    <t>19.048-20</t>
  </si>
  <si>
    <t>MEMBRO DO CONSELHO ADMINISTRATIVO</t>
  </si>
  <si>
    <t>BRAULIO MENDONCA MENESES</t>
  </si>
  <si>
    <t>19.062-26</t>
  </si>
  <si>
    <t>CONSELHEIRO DO CONSELHO ADMINISTRATIVO</t>
  </si>
  <si>
    <t>LUIZ HENRIQUE POCHYLY DA COSTA</t>
  </si>
  <si>
    <t>19.117-27</t>
  </si>
  <si>
    <t>MEMBRO DO CONSELHO DE ADMINISTRAÇÃO</t>
  </si>
  <si>
    <t>JOSE POMPEU DOS MAGALHAES BRASIL FILHO</t>
  </si>
  <si>
    <t>18.890-93</t>
  </si>
  <si>
    <t>PRESIDENTE</t>
  </si>
  <si>
    <t>Participar de evento no Comando da Aeronáutica.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</si>
</sst>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d\-mmm\-yy;@"/>
    <numFmt numFmtId="165" formatCode="mmmm"/>
    <numFmt numFmtId="166" formatCode="[$-416]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rgb="FFC00000"/>
      <name val="Century Gothic"/>
      <family val="2"/>
    </font>
    <font>
      <sz val="9"/>
      <color rgb="FFC00000"/>
      <name val="Century Gothic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rgb="FF000000"/>
      <name val="Century Gothic"/>
      <charset val="1"/>
    </font>
    <font>
      <sz val="9"/>
      <name val="Century Gothic"/>
      <family val="2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9" fillId="0" borderId="0" xfId="0" applyNumberFormat="1" applyFont="1"/>
    <xf numFmtId="164" fontId="10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11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top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right" vertical="center"/>
    </xf>
  </cellXfs>
  <cellStyles count="3"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6" formatCode="[$-416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70" totalsRowShown="0" headerRowDxfId="22" dataDxfId="21" tableBorderDxfId="20">
  <autoFilter ref="A1:S170" xr:uid="{A9405476-C170-45A9-BA68-5AA697D1ABD2}"/>
  <sortState xmlns:xlrd2="http://schemas.microsoft.com/office/spreadsheetml/2017/richdata2" ref="A2:S170">
    <sortCondition ref="A1:A170"/>
  </sortState>
  <tableColumns count="19">
    <tableColumn id="1" xr3:uid="{07EF72C9-6CE4-4FD2-A3A6-A7004D6B160C}" name="DNB" dataDxfId="19"/>
    <tableColumn id="2" xr3:uid="{3832C4B7-4473-4471-A6B9-E102B073E900}" name="Nome" dataDxfId="18"/>
    <tableColumn id="13" xr3:uid="{FFB3BC4D-4CE2-4E29-A707-773A582D9646}" name="Matrícula" dataDxfId="17"/>
    <tableColumn id="14" xr3:uid="{5711F45B-F0E6-4418-AC31-33DE1CCA17D5}" name="Cargo" dataDxfId="16"/>
    <tableColumn id="3" xr3:uid="{567D362C-A5C5-4A7C-B5F1-014CE068561D}" name="data Início" dataDxfId="15"/>
    <tableColumn id="15" xr3:uid="{C26FDE4B-9ACD-4AA6-80E0-2F805E46B7F9}" name="Origem" dataDxfId="14"/>
    <tableColumn id="16" xr3:uid="{B5A25417-DD01-44EF-B22B-0ADF7905F03A}" name="data Fim" dataDxfId="13"/>
    <tableColumn id="17" xr3:uid="{C2153D14-D086-4CDE-A459-2C15D279F8E6}" name="Destino" dataDxfId="12"/>
    <tableColumn id="29" xr3:uid="{B81CBBF4-BE33-4BEB-99C0-600C8EE63F06}" name="Meio de transporte" dataDxfId="11"/>
    <tableColumn id="30" xr3:uid="{B5896025-B543-421D-9DAD-B5C5421F514A}" name="categoria da passagem aérea" dataDxfId="10"/>
    <tableColumn id="28" xr3:uid="{171AFCFE-581E-4E7E-813D-8482A81628EE}" name="Valor total das passagens aéreas" dataDxfId="9"/>
    <tableColumn id="5" xr3:uid="{260CCBF7-3C23-4C17-9CA0-985FF5A24167}" name="Padrão" dataDxfId="8" dataCellStyle="Vírgula"/>
    <tableColumn id="6" xr3:uid="{53CD83FE-4959-441D-AD99-C73A60D5EB2F}" name="nº de diarias" dataDxfId="7"/>
    <tableColumn id="7" xr3:uid="{A66D235A-E102-4DDF-B9E1-B5136B829B61}" name="Total Diarias Pagas" dataDxfId="6" dataCellStyle="Vírgula">
      <calculatedColumnFormula array="1">IFERROR(IF(M2=0,"",L2*M2),"")</calculatedColumnFormula>
    </tableColumn>
    <tableColumn id="24" xr3:uid="{33C93E91-9B80-4851-8FE9-D2E8828EE813}" name="Valor total da viagem (diárias + passagens)" dataDxfId="5" dataCellStyle="Vírgula">
      <calculatedColumnFormula>N2+K2</calculatedColumnFormula>
    </tableColumn>
    <tableColumn id="8" xr3:uid="{DB47C520-9D47-447C-8B1A-4E55EAFA8730}" name="Tipo" dataDxfId="4"/>
    <tableColumn id="9" xr3:uid="{DB0DD9BD-D997-43C8-9B81-586945ACCE61}" name="Mês" dataDxfId="3">
      <calculatedColumnFormula array="1">IF(Tabela13[[#This Row],[data Início]]="","",MONTH(Tabela13[[#This Row],[data Início]])&amp;"/"&amp;YEAR(Tabela13[[#This Row],[data Início]]))</calculatedColumnFormula>
    </tableColumn>
    <tableColumn id="11" xr3:uid="{43F6867A-ACDF-4161-8926-AF0FFDC86584}" name="Motivo da 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X171"/>
  <sheetViews>
    <sheetView showGridLines="0" tabSelected="1" zoomScale="110" zoomScaleNormal="110" workbookViewId="0">
      <pane ySplit="1" topLeftCell="A2" activePane="bottomLeft" state="frozen"/>
      <selection pane="bottomLeft" activeCell="O167" sqref="O167"/>
    </sheetView>
  </sheetViews>
  <sheetFormatPr defaultColWidth="0" defaultRowHeight="15.95" customHeight="1" zeroHeight="1" x14ac:dyDescent="0.25"/>
  <cols>
    <col min="1" max="1" width="7" style="8" customWidth="1"/>
    <col min="2" max="2" width="43.28515625" style="18" customWidth="1"/>
    <col min="3" max="3" width="13.5703125" style="18" customWidth="1"/>
    <col min="4" max="4" width="25.5703125" style="18" customWidth="1"/>
    <col min="5" max="5" width="11.42578125" style="24" customWidth="1"/>
    <col min="6" max="6" width="9.85546875" style="24" customWidth="1"/>
    <col min="7" max="7" width="11.140625" style="24" customWidth="1"/>
    <col min="8" max="8" width="13" style="24" customWidth="1"/>
    <col min="9" max="9" width="18" style="24" customWidth="1"/>
    <col min="10" max="11" width="13" style="24" customWidth="1"/>
    <col min="12" max="12" width="10.7109375" style="25" customWidth="1"/>
    <col min="13" max="13" width="14.28515625" style="26" customWidth="1"/>
    <col min="14" max="15" width="19" style="25" customWidth="1"/>
    <col min="16" max="16" width="20.7109375" style="18" bestFit="1" customWidth="1"/>
    <col min="17" max="17" width="9.140625" style="27" customWidth="1"/>
    <col min="18" max="18" width="136.140625" style="18" bestFit="1" customWidth="1"/>
    <col min="19" max="19" width="38.28515625" style="21" bestFit="1" customWidth="1"/>
    <col min="20" max="24" width="0" style="18" hidden="1" customWidth="1"/>
    <col min="25" max="16384" width="9.140625" style="18" hidden="1"/>
  </cols>
  <sheetData>
    <row r="1" spans="1:19" s="8" customFormat="1" ht="56.25" customHeight="1" x14ac:dyDescent="0.25">
      <c r="A1" s="1" t="s">
        <v>0</v>
      </c>
      <c r="B1" s="2" t="s">
        <v>1</v>
      </c>
      <c r="C1" s="28" t="s">
        <v>2</v>
      </c>
      <c r="D1" s="28" t="s">
        <v>3</v>
      </c>
      <c r="E1" s="3" t="s">
        <v>4</v>
      </c>
      <c r="F1" s="29" t="s">
        <v>5</v>
      </c>
      <c r="G1" s="29" t="s">
        <v>6</v>
      </c>
      <c r="H1" s="29" t="s">
        <v>7</v>
      </c>
      <c r="I1" s="31" t="s">
        <v>8</v>
      </c>
      <c r="J1" s="32" t="s">
        <v>9</v>
      </c>
      <c r="K1" s="33" t="s">
        <v>10</v>
      </c>
      <c r="L1" s="4" t="s">
        <v>11</v>
      </c>
      <c r="M1" s="5" t="s">
        <v>12</v>
      </c>
      <c r="N1" s="4" t="s">
        <v>13</v>
      </c>
      <c r="O1" s="30" t="s">
        <v>14</v>
      </c>
      <c r="P1" s="2" t="s">
        <v>15</v>
      </c>
      <c r="Q1" s="2" t="s">
        <v>16</v>
      </c>
      <c r="R1" s="6" t="s">
        <v>17</v>
      </c>
      <c r="S1" s="7" t="s">
        <v>18</v>
      </c>
    </row>
    <row r="2" spans="1:19" ht="15.95" customHeight="1" x14ac:dyDescent="0.3">
      <c r="A2" s="9" t="s">
        <v>19</v>
      </c>
      <c r="B2" s="10" t="s">
        <v>20</v>
      </c>
      <c r="C2" s="16" t="s">
        <v>21</v>
      </c>
      <c r="D2" s="10" t="s">
        <v>22</v>
      </c>
      <c r="E2" s="11">
        <v>45550</v>
      </c>
      <c r="F2" s="11" t="s">
        <v>23</v>
      </c>
      <c r="G2" s="11">
        <v>45551</v>
      </c>
      <c r="H2" s="11" t="s">
        <v>24</v>
      </c>
      <c r="I2" s="11" t="s">
        <v>25</v>
      </c>
      <c r="J2" s="35" t="s">
        <v>26</v>
      </c>
      <c r="K2" s="34">
        <v>1788.47</v>
      </c>
      <c r="L2" s="12">
        <v>345</v>
      </c>
      <c r="M2" s="13">
        <v>1.5</v>
      </c>
      <c r="N2" s="14">
        <f t="array" ref="N2">IFERROR(IF(M2=0,"",L2*M2),"")</f>
        <v>517.5</v>
      </c>
      <c r="O2" s="14">
        <f t="shared" ref="O2:O27" si="0">N2+K2</f>
        <v>2305.9700000000003</v>
      </c>
      <c r="P2" s="10" t="s">
        <v>27</v>
      </c>
      <c r="Q2" s="15" t="str" cm="1">
        <f t="array" ref="Q2">IF(Tabela13[[#This Row],[data Início]]="","",MONTH(Tabela13[[#This Row],[data Início]])&amp;"/"&amp;YEAR(Tabela13[[#This Row],[data Início]]))</f>
        <v>9/2024</v>
      </c>
      <c r="R2" s="10" t="s">
        <v>28</v>
      </c>
      <c r="S2" s="17"/>
    </row>
    <row r="3" spans="1:19" ht="15.95" customHeight="1" x14ac:dyDescent="0.3">
      <c r="A3" s="9" t="s">
        <v>19</v>
      </c>
      <c r="B3" s="10" t="s">
        <v>29</v>
      </c>
      <c r="C3" s="16" t="s">
        <v>30</v>
      </c>
      <c r="D3" s="10" t="s">
        <v>22</v>
      </c>
      <c r="E3" s="11">
        <v>45565</v>
      </c>
      <c r="F3" s="11" t="s">
        <v>23</v>
      </c>
      <c r="G3" s="11">
        <v>45566</v>
      </c>
      <c r="H3" s="11" t="s">
        <v>24</v>
      </c>
      <c r="I3" s="11" t="s">
        <v>25</v>
      </c>
      <c r="J3" s="11" t="s">
        <v>26</v>
      </c>
      <c r="K3" s="34">
        <v>1397.47</v>
      </c>
      <c r="L3" s="12">
        <v>345</v>
      </c>
      <c r="M3" s="13">
        <v>1.5</v>
      </c>
      <c r="N3" s="14" cm="1">
        <f t="array" ref="N3">IFERROR(IF(M3=0,"",L3*M3),"")</f>
        <v>517.5</v>
      </c>
      <c r="O3" s="14">
        <f t="shared" si="0"/>
        <v>1914.97</v>
      </c>
      <c r="P3" s="10" t="s">
        <v>27</v>
      </c>
      <c r="Q3" s="15" t="str" cm="1">
        <f t="array" ref="Q3">IF(Tabela13[[#This Row],[data Início]]="","",MONTH(Tabela13[[#This Row],[data Início]])&amp;"/"&amp;YEAR(Tabela13[[#This Row],[data Início]]))</f>
        <v>9/2024</v>
      </c>
      <c r="R3" s="10" t="s">
        <v>28</v>
      </c>
      <c r="S3" s="17"/>
    </row>
    <row r="4" spans="1:19" ht="15.95" customHeight="1" x14ac:dyDescent="0.3">
      <c r="A4" s="9" t="s">
        <v>19</v>
      </c>
      <c r="B4" s="10" t="s">
        <v>31</v>
      </c>
      <c r="C4" s="16" t="s">
        <v>32</v>
      </c>
      <c r="D4" s="10" t="s">
        <v>22</v>
      </c>
      <c r="E4" s="11">
        <v>45565</v>
      </c>
      <c r="F4" s="11" t="s">
        <v>23</v>
      </c>
      <c r="G4" s="11">
        <v>45566</v>
      </c>
      <c r="H4" s="11" t="s">
        <v>24</v>
      </c>
      <c r="I4" s="11" t="s">
        <v>25</v>
      </c>
      <c r="J4" s="11" t="s">
        <v>26</v>
      </c>
      <c r="K4" s="34">
        <v>1397.47</v>
      </c>
      <c r="L4" s="12">
        <v>345</v>
      </c>
      <c r="M4" s="13">
        <v>1.5</v>
      </c>
      <c r="N4" s="14" cm="1">
        <f t="array" ref="N4">IFERROR(IF(M4=0,"",L4*M4),"")</f>
        <v>517.5</v>
      </c>
      <c r="O4" s="14">
        <f t="shared" si="0"/>
        <v>1914.97</v>
      </c>
      <c r="P4" s="10" t="s">
        <v>27</v>
      </c>
      <c r="Q4" s="15" t="str" cm="1">
        <f t="array" ref="Q4">IF(Tabela13[[#This Row],[data Início]]="","",MONTH(Tabela13[[#This Row],[data Início]])&amp;"/"&amp;YEAR(Tabela13[[#This Row],[data Início]]))</f>
        <v>9/2024</v>
      </c>
      <c r="R4" s="10" t="s">
        <v>28</v>
      </c>
      <c r="S4" s="17"/>
    </row>
    <row r="5" spans="1:19" ht="15.95" customHeight="1" x14ac:dyDescent="0.3">
      <c r="A5" s="9" t="s">
        <v>33</v>
      </c>
      <c r="B5" s="10" t="s">
        <v>34</v>
      </c>
      <c r="C5" s="16" t="s">
        <v>35</v>
      </c>
      <c r="D5" s="10" t="s">
        <v>36</v>
      </c>
      <c r="E5" s="11">
        <v>45560</v>
      </c>
      <c r="F5" s="11" t="s">
        <v>37</v>
      </c>
      <c r="G5" s="11">
        <v>45562</v>
      </c>
      <c r="H5" s="11" t="s">
        <v>38</v>
      </c>
      <c r="I5" s="11" t="s">
        <v>25</v>
      </c>
      <c r="J5" s="11" t="s">
        <v>26</v>
      </c>
      <c r="K5" s="34">
        <v>5762.72</v>
      </c>
      <c r="L5" s="12">
        <v>345</v>
      </c>
      <c r="M5" s="13">
        <v>2.5</v>
      </c>
      <c r="N5" s="14" cm="1">
        <f t="array" ref="N5">IFERROR(IF(M5=0,"",L5*M5),"")</f>
        <v>862.5</v>
      </c>
      <c r="O5" s="14">
        <f t="shared" si="0"/>
        <v>6625.22</v>
      </c>
      <c r="P5" s="10" t="s">
        <v>27</v>
      </c>
      <c r="Q5" s="15" t="str" cm="1">
        <f t="array" ref="Q5">IF(Tabela13[[#This Row],[data Início]]="","",MONTH(Tabela13[[#This Row],[data Início]])&amp;"/"&amp;YEAR(Tabela13[[#This Row],[data Início]]))</f>
        <v>9/2024</v>
      </c>
      <c r="R5" s="10" t="s">
        <v>28</v>
      </c>
      <c r="S5" s="17"/>
    </row>
    <row r="6" spans="1:19" ht="15.95" customHeight="1" x14ac:dyDescent="0.25">
      <c r="A6" s="9" t="s">
        <v>39</v>
      </c>
      <c r="B6" s="10" t="s">
        <v>40</v>
      </c>
      <c r="C6" s="16" t="s">
        <v>41</v>
      </c>
      <c r="D6" s="36" t="s">
        <v>22</v>
      </c>
      <c r="E6" s="11">
        <v>45536</v>
      </c>
      <c r="F6" s="11" t="s">
        <v>39</v>
      </c>
      <c r="G6" s="11">
        <v>45541</v>
      </c>
      <c r="H6" s="11" t="s">
        <v>42</v>
      </c>
      <c r="I6" s="11" t="s">
        <v>25</v>
      </c>
      <c r="J6" s="11" t="s">
        <v>43</v>
      </c>
      <c r="K6" s="11"/>
      <c r="L6" s="12">
        <v>345</v>
      </c>
      <c r="M6" s="13">
        <v>5.5</v>
      </c>
      <c r="N6" s="14">
        <f t="array" ref="N6">IFERROR(IF(M6=0,"",L6*M6),"")</f>
        <v>1897.5</v>
      </c>
      <c r="O6" s="14">
        <f t="shared" si="0"/>
        <v>1897.5</v>
      </c>
      <c r="P6" s="10" t="s">
        <v>44</v>
      </c>
      <c r="Q6" s="15" t="str" cm="1">
        <f t="array" ref="Q6">IF(Tabela13[[#This Row],[data Início]]="","",MONTH(Tabela13[[#This Row],[data Início]])&amp;"/"&amp;YEAR(Tabela13[[#This Row],[data Início]]))</f>
        <v>9/2024</v>
      </c>
      <c r="R6" s="10" t="s">
        <v>45</v>
      </c>
      <c r="S6" s="17"/>
    </row>
    <row r="7" spans="1:19" ht="15.95" customHeight="1" x14ac:dyDescent="0.3">
      <c r="A7" s="9" t="s">
        <v>39</v>
      </c>
      <c r="B7" s="10" t="s">
        <v>46</v>
      </c>
      <c r="C7" s="16" t="s">
        <v>47</v>
      </c>
      <c r="D7" s="10" t="s">
        <v>48</v>
      </c>
      <c r="E7" s="11">
        <v>45539</v>
      </c>
      <c r="F7" s="11" t="s">
        <v>49</v>
      </c>
      <c r="G7" s="11">
        <v>45554</v>
      </c>
      <c r="H7" s="11" t="s">
        <v>50</v>
      </c>
      <c r="I7" s="11" t="s">
        <v>25</v>
      </c>
      <c r="J7" s="11" t="s">
        <v>26</v>
      </c>
      <c r="K7" s="34">
        <v>2152.1</v>
      </c>
      <c r="L7" s="12">
        <v>311</v>
      </c>
      <c r="M7" s="13">
        <v>15.5</v>
      </c>
      <c r="N7" s="14" cm="1">
        <f t="array" ref="N7">IFERROR(IF(M7=0,"",L7*M7),"")</f>
        <v>4820.5</v>
      </c>
      <c r="O7" s="14">
        <f t="shared" si="0"/>
        <v>6972.6</v>
      </c>
      <c r="P7" s="10" t="s">
        <v>27</v>
      </c>
      <c r="Q7" s="15" t="str" cm="1">
        <f t="array" ref="Q7">IF(Tabela13[[#This Row],[data Início]]="","",MONTH(Tabela13[[#This Row],[data Início]])&amp;"/"&amp;YEAR(Tabela13[[#This Row],[data Início]]))</f>
        <v>9/2024</v>
      </c>
      <c r="R7" s="10" t="s">
        <v>51</v>
      </c>
      <c r="S7" s="17"/>
    </row>
    <row r="8" spans="1:19" ht="15.95" customHeight="1" x14ac:dyDescent="0.25">
      <c r="A8" s="9" t="s">
        <v>39</v>
      </c>
      <c r="B8" s="10" t="s">
        <v>52</v>
      </c>
      <c r="C8" s="16" t="s">
        <v>53</v>
      </c>
      <c r="D8" s="10" t="s">
        <v>36</v>
      </c>
      <c r="E8" s="11">
        <v>45558</v>
      </c>
      <c r="F8" s="11" t="s">
        <v>49</v>
      </c>
      <c r="G8" s="11">
        <v>45561</v>
      </c>
      <c r="H8" s="11" t="s">
        <v>54</v>
      </c>
      <c r="I8" s="11" t="s">
        <v>25</v>
      </c>
      <c r="J8" s="11" t="s">
        <v>26</v>
      </c>
      <c r="K8" s="37">
        <v>1849.86</v>
      </c>
      <c r="L8" s="12">
        <v>345</v>
      </c>
      <c r="M8" s="13">
        <v>3.5</v>
      </c>
      <c r="N8" s="14" cm="1">
        <f t="array" ref="N8">IFERROR(IF(M8=0,"",L8*M8),"")</f>
        <v>1207.5</v>
      </c>
      <c r="O8" s="14">
        <f t="shared" si="0"/>
        <v>3057.3599999999997</v>
      </c>
      <c r="P8" s="10" t="s">
        <v>27</v>
      </c>
      <c r="Q8" s="15" t="str" cm="1">
        <f t="array" ref="Q8">IF(Tabela13[[#This Row],[data Início]]="","",MONTH(Tabela13[[#This Row],[data Início]])&amp;"/"&amp;YEAR(Tabela13[[#This Row],[data Início]]))</f>
        <v>9/2024</v>
      </c>
      <c r="R8" s="10" t="s">
        <v>55</v>
      </c>
      <c r="S8" s="17"/>
    </row>
    <row r="9" spans="1:19" ht="15.95" customHeight="1" x14ac:dyDescent="0.25">
      <c r="A9" s="9" t="s">
        <v>39</v>
      </c>
      <c r="B9" s="10" t="s">
        <v>56</v>
      </c>
      <c r="C9" s="16" t="s">
        <v>57</v>
      </c>
      <c r="D9" s="10" t="s">
        <v>22</v>
      </c>
      <c r="E9" s="11">
        <v>45552</v>
      </c>
      <c r="F9" s="11" t="s">
        <v>58</v>
      </c>
      <c r="G9" s="11">
        <v>45552</v>
      </c>
      <c r="H9" s="11" t="s">
        <v>59</v>
      </c>
      <c r="I9" s="11" t="s">
        <v>60</v>
      </c>
      <c r="J9" s="11" t="s">
        <v>43</v>
      </c>
      <c r="K9" s="11" t="s">
        <v>43</v>
      </c>
      <c r="L9" s="12">
        <v>311</v>
      </c>
      <c r="M9" s="13">
        <v>0</v>
      </c>
      <c r="N9" s="11" t="s">
        <v>61</v>
      </c>
      <c r="O9" s="11"/>
      <c r="P9" s="10" t="s">
        <v>27</v>
      </c>
      <c r="Q9" s="15" t="str" cm="1">
        <f t="array" ref="Q9">IF(Tabela13[[#This Row],[data Início]]="","",MONTH(Tabela13[[#This Row],[data Início]])&amp;"/"&amp;YEAR(Tabela13[[#This Row],[data Início]]))</f>
        <v>9/2024</v>
      </c>
      <c r="R9" s="10" t="s">
        <v>28</v>
      </c>
      <c r="S9" s="17"/>
    </row>
    <row r="10" spans="1:19" ht="15.95" customHeight="1" x14ac:dyDescent="0.25">
      <c r="A10" s="9" t="s">
        <v>39</v>
      </c>
      <c r="B10" s="10" t="s">
        <v>62</v>
      </c>
      <c r="C10" s="16" t="s">
        <v>63</v>
      </c>
      <c r="D10" s="10" t="s">
        <v>22</v>
      </c>
      <c r="E10" s="11">
        <v>45552</v>
      </c>
      <c r="F10" s="11" t="s">
        <v>58</v>
      </c>
      <c r="G10" s="11">
        <v>45552</v>
      </c>
      <c r="H10" s="11" t="s">
        <v>59</v>
      </c>
      <c r="I10" s="11" t="s">
        <v>60</v>
      </c>
      <c r="J10" s="11" t="s">
        <v>64</v>
      </c>
      <c r="K10" s="11" t="s">
        <v>64</v>
      </c>
      <c r="L10" s="12">
        <v>311</v>
      </c>
      <c r="M10" s="13">
        <v>0</v>
      </c>
      <c r="N10" s="11" t="s">
        <v>61</v>
      </c>
      <c r="O10" s="11"/>
      <c r="P10" s="10" t="s">
        <v>27</v>
      </c>
      <c r="Q10" s="15" t="str" cm="1">
        <f t="array" ref="Q10">IF(Tabela13[[#This Row],[data Início]]="","",MONTH(Tabela13[[#This Row],[data Início]])&amp;"/"&amp;YEAR(Tabela13[[#This Row],[data Início]]))</f>
        <v>9/2024</v>
      </c>
      <c r="R10" s="10" t="s">
        <v>28</v>
      </c>
      <c r="S10" s="17"/>
    </row>
    <row r="11" spans="1:19" ht="15.95" customHeight="1" x14ac:dyDescent="0.25">
      <c r="A11" s="9" t="s">
        <v>39</v>
      </c>
      <c r="B11" s="10" t="s">
        <v>65</v>
      </c>
      <c r="C11" s="16" t="s">
        <v>66</v>
      </c>
      <c r="D11" s="10" t="s">
        <v>22</v>
      </c>
      <c r="E11" s="11">
        <v>45552</v>
      </c>
      <c r="F11" s="11" t="s">
        <v>58</v>
      </c>
      <c r="G11" s="11">
        <v>45552</v>
      </c>
      <c r="H11" s="11" t="s">
        <v>59</v>
      </c>
      <c r="I11" s="11" t="s">
        <v>60</v>
      </c>
      <c r="J11" s="11" t="s">
        <v>64</v>
      </c>
      <c r="K11" s="11" t="s">
        <v>64</v>
      </c>
      <c r="L11" s="12">
        <v>311</v>
      </c>
      <c r="M11" s="13">
        <v>0</v>
      </c>
      <c r="N11" s="11" t="s">
        <v>61</v>
      </c>
      <c r="O11" s="11"/>
      <c r="P11" s="10" t="s">
        <v>27</v>
      </c>
      <c r="Q11" s="15" t="str" cm="1">
        <f t="array" ref="Q11">IF(Tabela13[[#This Row],[data Início]]="","",MONTH(Tabela13[[#This Row],[data Início]])&amp;"/"&amp;YEAR(Tabela13[[#This Row],[data Início]]))</f>
        <v>9/2024</v>
      </c>
      <c r="R11" s="10" t="s">
        <v>28</v>
      </c>
      <c r="S11" s="17"/>
    </row>
    <row r="12" spans="1:19" s="19" customFormat="1" ht="15.95" customHeight="1" x14ac:dyDescent="0.25">
      <c r="A12" s="9" t="s">
        <v>67</v>
      </c>
      <c r="B12" s="10" t="s">
        <v>68</v>
      </c>
      <c r="C12" s="16" t="s">
        <v>69</v>
      </c>
      <c r="D12" s="10" t="s">
        <v>36</v>
      </c>
      <c r="E12" s="11">
        <v>45545</v>
      </c>
      <c r="F12" s="11" t="s">
        <v>70</v>
      </c>
      <c r="G12" s="11">
        <v>45546</v>
      </c>
      <c r="H12" s="11" t="s">
        <v>71</v>
      </c>
      <c r="I12" s="11" t="s">
        <v>60</v>
      </c>
      <c r="J12" s="11" t="s">
        <v>64</v>
      </c>
      <c r="K12" s="11"/>
      <c r="L12" s="12">
        <v>345</v>
      </c>
      <c r="M12" s="13">
        <v>1.5</v>
      </c>
      <c r="N12" s="14">
        <f t="array" ref="N12">IFERROR(IF(M12=0,"",L12*M12),"")</f>
        <v>517.5</v>
      </c>
      <c r="O12" s="14">
        <f t="shared" si="0"/>
        <v>517.5</v>
      </c>
      <c r="P12" s="10" t="s">
        <v>27</v>
      </c>
      <c r="Q12" s="15" t="str" cm="1">
        <f t="array" ref="Q12">IF(Tabela13[[#This Row],[data Início]]="","",MONTH(Tabela13[[#This Row],[data Início]])&amp;"/"&amp;YEAR(Tabela13[[#This Row],[data Início]]))</f>
        <v>9/2024</v>
      </c>
      <c r="R12" s="10" t="s">
        <v>28</v>
      </c>
      <c r="S12" s="17"/>
    </row>
    <row r="13" spans="1:19" s="19" customFormat="1" ht="15.95" customHeight="1" x14ac:dyDescent="0.25">
      <c r="A13" s="9" t="s">
        <v>72</v>
      </c>
      <c r="B13" s="10" t="s">
        <v>73</v>
      </c>
      <c r="C13" s="16" t="s">
        <v>74</v>
      </c>
      <c r="D13" s="10" t="s">
        <v>36</v>
      </c>
      <c r="E13" s="11">
        <v>45558</v>
      </c>
      <c r="F13" s="11" t="s">
        <v>75</v>
      </c>
      <c r="G13" s="11">
        <v>45559</v>
      </c>
      <c r="H13" s="11" t="s">
        <v>38</v>
      </c>
      <c r="I13" s="11" t="s">
        <v>76</v>
      </c>
      <c r="J13" s="11" t="s">
        <v>64</v>
      </c>
      <c r="K13" s="11"/>
      <c r="L13" s="12">
        <v>345</v>
      </c>
      <c r="M13" s="13">
        <v>1.5</v>
      </c>
      <c r="N13" s="14">
        <f t="array" ref="N13">IFERROR(IF(M13=0,"",L13*M13),"")</f>
        <v>517.5</v>
      </c>
      <c r="O13" s="14">
        <f t="shared" si="0"/>
        <v>517.5</v>
      </c>
      <c r="P13" s="10" t="s">
        <v>27</v>
      </c>
      <c r="Q13" s="15" t="str" cm="1">
        <f t="array" ref="Q13">IF(Tabela13[[#This Row],[data Início]]="","",MONTH(Tabela13[[#This Row],[data Início]])&amp;"/"&amp;YEAR(Tabela13[[#This Row],[data Início]]))</f>
        <v>9/2024</v>
      </c>
      <c r="R13" s="10" t="s">
        <v>28</v>
      </c>
      <c r="S13" s="17"/>
    </row>
    <row r="14" spans="1:19" ht="15.95" customHeight="1" x14ac:dyDescent="0.3">
      <c r="A14" s="9" t="s">
        <v>77</v>
      </c>
      <c r="B14" s="10" t="s">
        <v>78</v>
      </c>
      <c r="C14" s="16" t="s">
        <v>79</v>
      </c>
      <c r="D14" s="10" t="s">
        <v>36</v>
      </c>
      <c r="E14" s="11">
        <v>45536</v>
      </c>
      <c r="F14" s="11" t="s">
        <v>80</v>
      </c>
      <c r="G14" s="11" t="s">
        <v>81</v>
      </c>
      <c r="H14" s="11" t="s">
        <v>82</v>
      </c>
      <c r="I14" s="11" t="s">
        <v>25</v>
      </c>
      <c r="J14" s="11" t="s">
        <v>26</v>
      </c>
      <c r="K14" s="34">
        <v>2154.73</v>
      </c>
      <c r="L14" s="12">
        <v>345</v>
      </c>
      <c r="M14" s="13">
        <v>2.5</v>
      </c>
      <c r="N14" s="14">
        <f t="array" ref="N14">IFERROR(IF(M14=0,"",L14*M14),"")</f>
        <v>862.5</v>
      </c>
      <c r="O14" s="14">
        <f t="shared" si="0"/>
        <v>3017.23</v>
      </c>
      <c r="P14" s="10" t="s">
        <v>27</v>
      </c>
      <c r="Q14" s="15" t="str" cm="1">
        <f t="array" ref="Q14">IF(Tabela13[[#This Row],[data Início]]="","",MONTH(Tabela13[[#This Row],[data Início]])&amp;"/"&amp;YEAR(Tabela13[[#This Row],[data Início]]))</f>
        <v>9/2024</v>
      </c>
      <c r="R14" s="10" t="s">
        <v>28</v>
      </c>
      <c r="S14" s="17"/>
    </row>
    <row r="15" spans="1:19" ht="15.95" customHeight="1" x14ac:dyDescent="0.3">
      <c r="A15" s="9" t="s">
        <v>77</v>
      </c>
      <c r="B15" s="10" t="s">
        <v>83</v>
      </c>
      <c r="C15" s="16" t="s">
        <v>84</v>
      </c>
      <c r="D15" s="10" t="s">
        <v>36</v>
      </c>
      <c r="E15" s="11">
        <v>45543</v>
      </c>
      <c r="F15" s="11" t="s">
        <v>80</v>
      </c>
      <c r="G15" s="11" t="s">
        <v>85</v>
      </c>
      <c r="H15" s="11" t="s">
        <v>82</v>
      </c>
      <c r="I15" s="11" t="s">
        <v>25</v>
      </c>
      <c r="J15" s="11" t="s">
        <v>26</v>
      </c>
      <c r="K15" s="34">
        <v>2154.73</v>
      </c>
      <c r="L15" s="12">
        <v>345</v>
      </c>
      <c r="M15" s="13">
        <v>2.5</v>
      </c>
      <c r="N15" s="14">
        <f t="array" ref="N15">IFERROR(IF(M15=0,"",L15*M15),"")</f>
        <v>862.5</v>
      </c>
      <c r="O15" s="14">
        <f t="shared" si="0"/>
        <v>3017.23</v>
      </c>
      <c r="P15" s="10" t="s">
        <v>27</v>
      </c>
      <c r="Q15" s="15" t="str" cm="1">
        <f t="array" ref="Q15">IF(Tabela13[[#This Row],[data Início]]="","",MONTH(Tabela13[[#This Row],[data Início]])&amp;"/"&amp;YEAR(Tabela13[[#This Row],[data Início]]))</f>
        <v>9/2024</v>
      </c>
      <c r="R15" s="10" t="s">
        <v>28</v>
      </c>
      <c r="S15" s="17"/>
    </row>
    <row r="16" spans="1:19" ht="15.95" customHeight="1" x14ac:dyDescent="0.3">
      <c r="A16" s="9" t="s">
        <v>77</v>
      </c>
      <c r="B16" s="10" t="s">
        <v>86</v>
      </c>
      <c r="C16" s="16" t="s">
        <v>87</v>
      </c>
      <c r="D16" s="10" t="s">
        <v>36</v>
      </c>
      <c r="E16" s="11">
        <v>45558</v>
      </c>
      <c r="F16" s="11" t="s">
        <v>80</v>
      </c>
      <c r="G16" s="11">
        <v>45560</v>
      </c>
      <c r="H16" s="11" t="s">
        <v>82</v>
      </c>
      <c r="I16" s="11" t="s">
        <v>25</v>
      </c>
      <c r="J16" s="11" t="s">
        <v>26</v>
      </c>
      <c r="K16" s="34">
        <v>2154.73</v>
      </c>
      <c r="L16" s="12">
        <v>345</v>
      </c>
      <c r="M16" s="13">
        <v>2.5</v>
      </c>
      <c r="N16" s="14" cm="1">
        <f t="array" ref="N16">IFERROR(IF(M16=0,"",L16*M16),"")</f>
        <v>862.5</v>
      </c>
      <c r="O16" s="14">
        <f t="shared" si="0"/>
        <v>3017.23</v>
      </c>
      <c r="P16" s="10" t="s">
        <v>27</v>
      </c>
      <c r="Q16" s="15" t="str" cm="1">
        <f t="array" ref="Q16">IF(Tabela13[[#This Row],[data Início]]="","",MONTH(Tabela13[[#This Row],[data Início]])&amp;"/"&amp;YEAR(Tabela13[[#This Row],[data Início]]))</f>
        <v>9/2024</v>
      </c>
      <c r="R16" s="10" t="s">
        <v>28</v>
      </c>
      <c r="S16" s="17"/>
    </row>
    <row r="17" spans="1:19" ht="15.95" customHeight="1" x14ac:dyDescent="0.25">
      <c r="A17" s="9" t="s">
        <v>88</v>
      </c>
      <c r="B17" s="10" t="s">
        <v>89</v>
      </c>
      <c r="C17" s="16" t="s">
        <v>90</v>
      </c>
      <c r="D17" s="10" t="s">
        <v>36</v>
      </c>
      <c r="E17" s="11">
        <v>45551</v>
      </c>
      <c r="F17" s="11" t="s">
        <v>91</v>
      </c>
      <c r="G17" s="11">
        <v>45552</v>
      </c>
      <c r="H17" s="11" t="s">
        <v>92</v>
      </c>
      <c r="I17" s="11" t="s">
        <v>76</v>
      </c>
      <c r="J17" s="11" t="s">
        <v>64</v>
      </c>
      <c r="K17" s="11"/>
      <c r="L17" s="12">
        <v>345</v>
      </c>
      <c r="M17" s="13">
        <v>1.5</v>
      </c>
      <c r="N17" s="14">
        <f t="array" ref="N17">IFERROR(IF(M17=0,"",L17*M17),"")</f>
        <v>517.5</v>
      </c>
      <c r="O17" s="14">
        <f t="shared" si="0"/>
        <v>517.5</v>
      </c>
      <c r="P17" s="10" t="s">
        <v>27</v>
      </c>
      <c r="Q17" s="15" t="str" cm="1">
        <f t="array" ref="Q17">IF(Tabela13[[#This Row],[data Início]]="","",MONTH(Tabela13[[#This Row],[data Início]])&amp;"/"&amp;YEAR(Tabela13[[#This Row],[data Início]]))</f>
        <v>9/2024</v>
      </c>
      <c r="R17" s="10" t="s">
        <v>28</v>
      </c>
      <c r="S17" s="17"/>
    </row>
    <row r="18" spans="1:19" ht="15.95" customHeight="1" x14ac:dyDescent="0.3">
      <c r="A18" s="9" t="s">
        <v>93</v>
      </c>
      <c r="B18" s="10" t="s">
        <v>94</v>
      </c>
      <c r="C18" s="16" t="s">
        <v>95</v>
      </c>
      <c r="D18" s="10" t="s">
        <v>36</v>
      </c>
      <c r="E18" s="11">
        <v>45537</v>
      </c>
      <c r="F18" s="11" t="s">
        <v>96</v>
      </c>
      <c r="G18" s="11">
        <v>45539</v>
      </c>
      <c r="H18" s="11" t="s">
        <v>97</v>
      </c>
      <c r="I18" s="11" t="s">
        <v>25</v>
      </c>
      <c r="J18" s="11" t="s">
        <v>26</v>
      </c>
      <c r="K18" s="34">
        <v>3692.43</v>
      </c>
      <c r="L18" s="12">
        <v>345</v>
      </c>
      <c r="M18" s="13">
        <v>2.5</v>
      </c>
      <c r="N18" s="14">
        <f t="array" ref="N18">IFERROR(IF(M18=0,"",L18*M18),"")</f>
        <v>862.5</v>
      </c>
      <c r="O18" s="14">
        <f t="shared" si="0"/>
        <v>4554.93</v>
      </c>
      <c r="P18" s="10" t="s">
        <v>27</v>
      </c>
      <c r="Q18" s="15" t="str" cm="1">
        <f t="array" ref="Q18">IF(Tabela13[[#This Row],[data Início]]="","",MONTH(Tabela13[[#This Row],[data Início]])&amp;"/"&amp;YEAR(Tabela13[[#This Row],[data Início]]))</f>
        <v>9/2024</v>
      </c>
      <c r="R18" s="10" t="s">
        <v>98</v>
      </c>
      <c r="S18" s="17"/>
    </row>
    <row r="19" spans="1:19" ht="15.95" customHeight="1" x14ac:dyDescent="0.3">
      <c r="A19" s="9" t="s">
        <v>93</v>
      </c>
      <c r="B19" s="10" t="s">
        <v>99</v>
      </c>
      <c r="C19" s="16" t="s">
        <v>100</v>
      </c>
      <c r="D19" s="10" t="s">
        <v>36</v>
      </c>
      <c r="E19" s="11">
        <v>45549</v>
      </c>
      <c r="F19" s="11" t="s">
        <v>96</v>
      </c>
      <c r="G19" s="11" t="s">
        <v>101</v>
      </c>
      <c r="H19" s="11" t="s">
        <v>102</v>
      </c>
      <c r="I19" s="11" t="s">
        <v>25</v>
      </c>
      <c r="J19" s="11" t="s">
        <v>26</v>
      </c>
      <c r="K19" s="34">
        <v>3972.8</v>
      </c>
      <c r="L19" s="12">
        <v>345</v>
      </c>
      <c r="M19" s="13">
        <v>8.5</v>
      </c>
      <c r="N19" s="14">
        <f t="array" ref="N19">IFERROR(IF(M19=0,"",L19*M19),"")</f>
        <v>2932.5</v>
      </c>
      <c r="O19" s="14">
        <f t="shared" si="0"/>
        <v>6905.3</v>
      </c>
      <c r="P19" s="10" t="s">
        <v>44</v>
      </c>
      <c r="Q19" s="15" t="str" cm="1">
        <f t="array" ref="Q19">IF(Tabela13[[#This Row],[data Início]]="","",MONTH(Tabela13[[#This Row],[data Início]])&amp;"/"&amp;YEAR(Tabela13[[#This Row],[data Início]]))</f>
        <v>9/2024</v>
      </c>
      <c r="R19" s="10" t="s">
        <v>45</v>
      </c>
      <c r="S19" s="17"/>
    </row>
    <row r="20" spans="1:19" ht="15.95" customHeight="1" x14ac:dyDescent="0.3">
      <c r="A20" s="9" t="s">
        <v>93</v>
      </c>
      <c r="B20" s="10" t="s">
        <v>103</v>
      </c>
      <c r="C20" s="16" t="s">
        <v>104</v>
      </c>
      <c r="D20" s="10" t="s">
        <v>36</v>
      </c>
      <c r="E20" s="11">
        <v>45558</v>
      </c>
      <c r="F20" s="11" t="s">
        <v>96</v>
      </c>
      <c r="G20" s="11">
        <v>45560</v>
      </c>
      <c r="H20" s="11" t="s">
        <v>105</v>
      </c>
      <c r="I20" s="11" t="s">
        <v>25</v>
      </c>
      <c r="J20" s="11" t="s">
        <v>26</v>
      </c>
      <c r="K20" s="34">
        <v>2872.31</v>
      </c>
      <c r="L20" s="12">
        <v>345</v>
      </c>
      <c r="M20" s="13">
        <v>2.5</v>
      </c>
      <c r="N20" s="14" cm="1">
        <f t="array" ref="N20">IFERROR(IF(M20=0,"",L20*M20),"")</f>
        <v>862.5</v>
      </c>
      <c r="O20" s="14">
        <f t="shared" si="0"/>
        <v>3734.81</v>
      </c>
      <c r="P20" s="10" t="s">
        <v>44</v>
      </c>
      <c r="Q20" s="15" t="str" cm="1">
        <f t="array" ref="Q20">IF(Tabela13[[#This Row],[data Início]]="","",MONTH(Tabela13[[#This Row],[data Início]])&amp;"/"&amp;YEAR(Tabela13[[#This Row],[data Início]]))</f>
        <v>9/2024</v>
      </c>
      <c r="R20" s="10" t="s">
        <v>28</v>
      </c>
      <c r="S20" s="17"/>
    </row>
    <row r="21" spans="1:19" ht="15.95" customHeight="1" x14ac:dyDescent="0.25">
      <c r="A21" s="9" t="s">
        <v>106</v>
      </c>
      <c r="B21" s="10" t="s">
        <v>107</v>
      </c>
      <c r="C21" s="16" t="s">
        <v>108</v>
      </c>
      <c r="D21" s="10" t="s">
        <v>22</v>
      </c>
      <c r="E21" s="11">
        <v>45547</v>
      </c>
      <c r="F21" s="11" t="s">
        <v>109</v>
      </c>
      <c r="G21" s="11">
        <v>45548</v>
      </c>
      <c r="H21" s="11" t="s">
        <v>71</v>
      </c>
      <c r="I21" s="11" t="s">
        <v>25</v>
      </c>
      <c r="J21" s="11" t="s">
        <v>26</v>
      </c>
      <c r="K21" s="38" t="s">
        <v>110</v>
      </c>
      <c r="L21" s="12">
        <v>345</v>
      </c>
      <c r="M21" s="13">
        <v>1.5</v>
      </c>
      <c r="N21" s="14">
        <f t="array" ref="N21">IFERROR(IF(M21=0,"",L21*M21),"")</f>
        <v>517.5</v>
      </c>
      <c r="O21" s="14">
        <v>517.5</v>
      </c>
      <c r="P21" s="10" t="s">
        <v>27</v>
      </c>
      <c r="Q21" s="15" t="str" cm="1">
        <f t="array" ref="Q21">IF(Tabela13[[#This Row],[data Início]]="","",MONTH(Tabela13[[#This Row],[data Início]])&amp;"/"&amp;YEAR(Tabela13[[#This Row],[data Início]]))</f>
        <v>9/2024</v>
      </c>
      <c r="R21" s="10" t="s">
        <v>28</v>
      </c>
      <c r="S21" s="17"/>
    </row>
    <row r="22" spans="1:19" s="19" customFormat="1" ht="15.95" customHeight="1" x14ac:dyDescent="0.25">
      <c r="A22" s="9" t="s">
        <v>106</v>
      </c>
      <c r="B22" s="10" t="s">
        <v>111</v>
      </c>
      <c r="C22" s="16" t="s">
        <v>112</v>
      </c>
      <c r="D22" s="10" t="s">
        <v>22</v>
      </c>
      <c r="E22" s="11">
        <v>45545</v>
      </c>
      <c r="F22" s="11" t="s">
        <v>109</v>
      </c>
      <c r="G22" s="11">
        <v>45546</v>
      </c>
      <c r="H22" s="11" t="s">
        <v>71</v>
      </c>
      <c r="I22" s="11" t="s">
        <v>25</v>
      </c>
      <c r="J22" s="11" t="s">
        <v>26</v>
      </c>
      <c r="K22" s="38" t="s">
        <v>110</v>
      </c>
      <c r="L22" s="12">
        <v>345</v>
      </c>
      <c r="M22" s="13">
        <v>1.5</v>
      </c>
      <c r="N22" s="14">
        <f t="array" ref="N22">IFERROR(IF(M22=0,"",L22*M22),"")</f>
        <v>517.5</v>
      </c>
      <c r="O22" s="14">
        <v>517.5</v>
      </c>
      <c r="P22" s="10" t="s">
        <v>27</v>
      </c>
      <c r="Q22" s="15" t="str" cm="1">
        <f t="array" ref="Q22">IF(Tabela13[[#This Row],[data Início]]="","",MONTH(Tabela13[[#This Row],[data Início]])&amp;"/"&amp;YEAR(Tabela13[[#This Row],[data Início]]))</f>
        <v>9/2024</v>
      </c>
      <c r="R22" s="10" t="s">
        <v>28</v>
      </c>
      <c r="S22" s="17"/>
    </row>
    <row r="23" spans="1:19" s="19" customFormat="1" ht="15.95" customHeight="1" x14ac:dyDescent="0.3">
      <c r="A23" s="9" t="s">
        <v>106</v>
      </c>
      <c r="B23" s="10" t="s">
        <v>113</v>
      </c>
      <c r="C23" s="16" t="s">
        <v>114</v>
      </c>
      <c r="D23" s="10" t="s">
        <v>22</v>
      </c>
      <c r="E23" s="11">
        <v>45559</v>
      </c>
      <c r="F23" s="11" t="s">
        <v>109</v>
      </c>
      <c r="G23" s="11">
        <v>45561</v>
      </c>
      <c r="H23" s="11" t="s">
        <v>71</v>
      </c>
      <c r="I23" s="11" t="s">
        <v>25</v>
      </c>
      <c r="J23" s="11" t="s">
        <v>26</v>
      </c>
      <c r="K23" s="34">
        <v>1279.78</v>
      </c>
      <c r="L23" s="12">
        <v>345</v>
      </c>
      <c r="M23" s="13">
        <v>2.5</v>
      </c>
      <c r="N23" s="14" cm="1">
        <f t="array" ref="N23">IFERROR(IF(M23=0,"",L23*M23),"")</f>
        <v>862.5</v>
      </c>
      <c r="O23" s="14">
        <f t="shared" si="0"/>
        <v>2142.2799999999997</v>
      </c>
      <c r="P23" s="10" t="s">
        <v>27</v>
      </c>
      <c r="Q23" s="15" t="str" cm="1">
        <f t="array" ref="Q23">IF(Tabela13[[#This Row],[data Início]]="","",MONTH(Tabela13[[#This Row],[data Início]])&amp;"/"&amp;YEAR(Tabela13[[#This Row],[data Início]]))</f>
        <v>9/2024</v>
      </c>
      <c r="R23" s="10" t="s">
        <v>28</v>
      </c>
      <c r="S23" s="17"/>
    </row>
    <row r="24" spans="1:19" s="19" customFormat="1" ht="15.95" customHeight="1" x14ac:dyDescent="0.25">
      <c r="A24" s="9" t="s">
        <v>106</v>
      </c>
      <c r="B24" s="10" t="s">
        <v>115</v>
      </c>
      <c r="C24" s="16" t="s">
        <v>116</v>
      </c>
      <c r="D24" s="10" t="s">
        <v>117</v>
      </c>
      <c r="E24" s="11">
        <v>45565</v>
      </c>
      <c r="F24" s="11" t="s">
        <v>109</v>
      </c>
      <c r="G24" s="11">
        <v>45569</v>
      </c>
      <c r="H24" s="11" t="s">
        <v>70</v>
      </c>
      <c r="I24" s="11" t="s">
        <v>76</v>
      </c>
      <c r="J24" s="11" t="s">
        <v>64</v>
      </c>
      <c r="K24" s="11"/>
      <c r="L24" s="14">
        <v>311</v>
      </c>
      <c r="M24" s="13">
        <v>4.5</v>
      </c>
      <c r="N24" s="14">
        <f t="array" ref="N24">IFERROR(IF(M24=0,"",L24*M24),"")</f>
        <v>1399.5</v>
      </c>
      <c r="O24" s="14">
        <f t="shared" si="0"/>
        <v>1399.5</v>
      </c>
      <c r="P24" s="10" t="s">
        <v>27</v>
      </c>
      <c r="Q24" s="15" t="str" cm="1">
        <f t="array" ref="Q24">IF(Tabela13[[#This Row],[data Início]]="","",MONTH(Tabela13[[#This Row],[data Início]])&amp;"/"&amp;YEAR(Tabela13[[#This Row],[data Início]]))</f>
        <v>9/2024</v>
      </c>
      <c r="R24" s="10" t="s">
        <v>118</v>
      </c>
      <c r="S24" s="17"/>
    </row>
    <row r="25" spans="1:19" ht="15.95" customHeight="1" x14ac:dyDescent="0.25">
      <c r="A25" s="9" t="s">
        <v>119</v>
      </c>
      <c r="B25" s="10" t="s">
        <v>120</v>
      </c>
      <c r="C25" s="16" t="s">
        <v>121</v>
      </c>
      <c r="D25" s="10" t="s">
        <v>22</v>
      </c>
      <c r="E25" s="11">
        <v>45558</v>
      </c>
      <c r="F25" s="11" t="s">
        <v>122</v>
      </c>
      <c r="G25" s="11">
        <v>45559</v>
      </c>
      <c r="H25" s="11" t="s">
        <v>38</v>
      </c>
      <c r="I25" s="11" t="s">
        <v>123</v>
      </c>
      <c r="J25" s="11" t="s">
        <v>64</v>
      </c>
      <c r="K25" s="11"/>
      <c r="L25" s="12">
        <v>438</v>
      </c>
      <c r="M25" s="13">
        <v>1.5</v>
      </c>
      <c r="N25" s="14" cm="1">
        <f t="array" ref="N25">IFERROR(IF(M25=0,"",L25*M25),"")</f>
        <v>657</v>
      </c>
      <c r="O25" s="14">
        <f t="shared" si="0"/>
        <v>657</v>
      </c>
      <c r="P25" s="10" t="s">
        <v>27</v>
      </c>
      <c r="Q25" s="15" t="str" cm="1">
        <f t="array" ref="Q25">IF(Tabela13[[#This Row],[data Início]]="","",MONTH(Tabela13[[#This Row],[data Início]])&amp;"/"&amp;YEAR(Tabela13[[#This Row],[data Início]]))</f>
        <v>9/2024</v>
      </c>
      <c r="R25" s="10" t="s">
        <v>28</v>
      </c>
      <c r="S25" s="17"/>
    </row>
    <row r="26" spans="1:19" ht="15.95" customHeight="1" x14ac:dyDescent="0.25">
      <c r="A26" s="9" t="s">
        <v>119</v>
      </c>
      <c r="B26" s="10" t="s">
        <v>124</v>
      </c>
      <c r="C26" s="16" t="s">
        <v>125</v>
      </c>
      <c r="D26" s="10" t="s">
        <v>22</v>
      </c>
      <c r="E26" s="11">
        <v>45560</v>
      </c>
      <c r="F26" s="11" t="s">
        <v>122</v>
      </c>
      <c r="G26" s="11" t="s">
        <v>126</v>
      </c>
      <c r="H26" s="11" t="s">
        <v>38</v>
      </c>
      <c r="I26" s="11" t="s">
        <v>123</v>
      </c>
      <c r="J26" s="11" t="s">
        <v>64</v>
      </c>
      <c r="K26" s="11"/>
      <c r="L26" s="12">
        <v>345</v>
      </c>
      <c r="M26" s="13">
        <v>1.5</v>
      </c>
      <c r="N26" s="14" cm="1">
        <f t="array" ref="N26">IFERROR(IF(M26=0,"",L26*M26),"")</f>
        <v>517.5</v>
      </c>
      <c r="O26" s="14">
        <f t="shared" si="0"/>
        <v>517.5</v>
      </c>
      <c r="P26" s="10" t="s">
        <v>27</v>
      </c>
      <c r="Q26" s="15" t="str" cm="1">
        <f t="array" ref="Q26">IF(Tabela13[[#This Row],[data Início]]="","",MONTH(Tabela13[[#This Row],[data Início]])&amp;"/"&amp;YEAR(Tabela13[[#This Row],[data Início]]))</f>
        <v>9/2024</v>
      </c>
      <c r="R26" s="10" t="s">
        <v>28</v>
      </c>
      <c r="S26" s="17"/>
    </row>
    <row r="27" spans="1:19" s="19" customFormat="1" ht="15.95" customHeight="1" x14ac:dyDescent="0.25">
      <c r="A27" s="9" t="s">
        <v>119</v>
      </c>
      <c r="B27" s="10" t="s">
        <v>127</v>
      </c>
      <c r="C27" s="16" t="s">
        <v>128</v>
      </c>
      <c r="D27" s="10" t="s">
        <v>22</v>
      </c>
      <c r="E27" s="11">
        <v>45560</v>
      </c>
      <c r="F27" s="11" t="s">
        <v>122</v>
      </c>
      <c r="G27" s="11">
        <v>45561</v>
      </c>
      <c r="H27" s="11" t="s">
        <v>38</v>
      </c>
      <c r="I27" s="11" t="s">
        <v>76</v>
      </c>
      <c r="J27" s="11" t="s">
        <v>43</v>
      </c>
      <c r="K27" s="11"/>
      <c r="L27" s="12">
        <v>345</v>
      </c>
      <c r="M27" s="13">
        <v>1.5</v>
      </c>
      <c r="N27" s="14" cm="1">
        <f t="array" ref="N27">IFERROR(IF(M27=0,"",L27*M27),"")</f>
        <v>517.5</v>
      </c>
      <c r="O27" s="14">
        <f t="shared" si="0"/>
        <v>517.5</v>
      </c>
      <c r="P27" s="10" t="s">
        <v>27</v>
      </c>
      <c r="Q27" s="15" t="str" cm="1">
        <f t="array" ref="Q27">IF(Tabela13[[#This Row],[data Início]]="","",MONTH(Tabela13[[#This Row],[data Início]])&amp;"/"&amp;YEAR(Tabela13[[#This Row],[data Início]]))</f>
        <v>9/2024</v>
      </c>
      <c r="R27" s="10" t="s">
        <v>28</v>
      </c>
      <c r="S27" s="17"/>
    </row>
    <row r="28" spans="1:19" s="19" customFormat="1" ht="15.95" customHeight="1" x14ac:dyDescent="0.25">
      <c r="A28" s="9" t="s">
        <v>119</v>
      </c>
      <c r="B28" s="10" t="s">
        <v>129</v>
      </c>
      <c r="C28" s="16" t="s">
        <v>130</v>
      </c>
      <c r="D28" s="10" t="s">
        <v>22</v>
      </c>
      <c r="E28" s="11">
        <v>45537</v>
      </c>
      <c r="F28" s="11" t="s">
        <v>122</v>
      </c>
      <c r="G28" s="11">
        <v>45537</v>
      </c>
      <c r="H28" s="11" t="s">
        <v>131</v>
      </c>
      <c r="I28" s="11" t="s">
        <v>76</v>
      </c>
      <c r="J28" s="11" t="s">
        <v>43</v>
      </c>
      <c r="K28" s="11" t="s">
        <v>43</v>
      </c>
      <c r="L28" s="12">
        <v>311</v>
      </c>
      <c r="M28" s="13">
        <v>0</v>
      </c>
      <c r="N28" s="11" t="s">
        <v>61</v>
      </c>
      <c r="O28" s="11"/>
      <c r="P28" s="10" t="s">
        <v>27</v>
      </c>
      <c r="Q28" s="15" t="str" cm="1">
        <f t="array" ref="Q28">IF(Tabela13[[#This Row],[data Início]]="","",MONTH(Tabela13[[#This Row],[data Início]])&amp;"/"&amp;YEAR(Tabela13[[#This Row],[data Início]]))</f>
        <v>9/2024</v>
      </c>
      <c r="R28" s="10" t="s">
        <v>132</v>
      </c>
      <c r="S28" s="17"/>
    </row>
    <row r="29" spans="1:19" s="20" customFormat="1" ht="15.95" customHeight="1" x14ac:dyDescent="0.25">
      <c r="A29" s="9" t="s">
        <v>119</v>
      </c>
      <c r="B29" s="10" t="s">
        <v>133</v>
      </c>
      <c r="C29" s="16" t="s">
        <v>134</v>
      </c>
      <c r="D29" s="10" t="s">
        <v>22</v>
      </c>
      <c r="E29" s="11">
        <v>45537</v>
      </c>
      <c r="F29" s="11" t="s">
        <v>122</v>
      </c>
      <c r="G29" s="11">
        <v>45537</v>
      </c>
      <c r="H29" s="11" t="s">
        <v>131</v>
      </c>
      <c r="I29" s="11" t="s">
        <v>76</v>
      </c>
      <c r="J29" s="11" t="s">
        <v>43</v>
      </c>
      <c r="K29" s="11" t="s">
        <v>43</v>
      </c>
      <c r="L29" s="12">
        <v>311</v>
      </c>
      <c r="M29" s="13">
        <v>0</v>
      </c>
      <c r="N29" s="11" t="s">
        <v>61</v>
      </c>
      <c r="O29" s="11"/>
      <c r="P29" s="10" t="s">
        <v>27</v>
      </c>
      <c r="Q29" s="15" t="str" cm="1">
        <f t="array" ref="Q29">IF(Tabela13[[#This Row],[data Início]]="","",MONTH(Tabela13[[#This Row],[data Início]])&amp;"/"&amp;YEAR(Tabela13[[#This Row],[data Início]]))</f>
        <v>9/2024</v>
      </c>
      <c r="R29" s="10" t="s">
        <v>132</v>
      </c>
      <c r="S29" s="17"/>
    </row>
    <row r="30" spans="1:19" s="21" customFormat="1" ht="15.95" customHeight="1" x14ac:dyDescent="0.25">
      <c r="A30" s="9" t="s">
        <v>119</v>
      </c>
      <c r="B30" s="10" t="s">
        <v>135</v>
      </c>
      <c r="C30" s="16" t="s">
        <v>136</v>
      </c>
      <c r="D30" s="10" t="s">
        <v>22</v>
      </c>
      <c r="E30" s="11">
        <v>45537</v>
      </c>
      <c r="F30" s="11" t="s">
        <v>122</v>
      </c>
      <c r="G30" s="11">
        <v>45537</v>
      </c>
      <c r="H30" s="11" t="s">
        <v>131</v>
      </c>
      <c r="I30" s="11" t="s">
        <v>76</v>
      </c>
      <c r="J30" s="11" t="s">
        <v>43</v>
      </c>
      <c r="K30" s="11" t="s">
        <v>43</v>
      </c>
      <c r="L30" s="12">
        <v>311</v>
      </c>
      <c r="M30" s="13">
        <v>0</v>
      </c>
      <c r="N30" s="11" t="s">
        <v>61</v>
      </c>
      <c r="O30" s="11"/>
      <c r="P30" s="10" t="s">
        <v>27</v>
      </c>
      <c r="Q30" s="15" t="str" cm="1">
        <f t="array" ref="Q30">IF(Tabela13[[#This Row],[data Início]]="","",MONTH(Tabela13[[#This Row],[data Início]])&amp;"/"&amp;YEAR(Tabela13[[#This Row],[data Início]]))</f>
        <v>9/2024</v>
      </c>
      <c r="R30" s="10" t="s">
        <v>132</v>
      </c>
      <c r="S30" s="17"/>
    </row>
    <row r="31" spans="1:19" s="21" customFormat="1" ht="15.95" customHeight="1" x14ac:dyDescent="0.25">
      <c r="A31" s="9" t="s">
        <v>119</v>
      </c>
      <c r="B31" s="10" t="s">
        <v>137</v>
      </c>
      <c r="C31" s="16" t="s">
        <v>138</v>
      </c>
      <c r="D31" s="10" t="s">
        <v>22</v>
      </c>
      <c r="E31" s="11">
        <v>45537</v>
      </c>
      <c r="F31" s="11" t="s">
        <v>122</v>
      </c>
      <c r="G31" s="11">
        <v>45537</v>
      </c>
      <c r="H31" s="11" t="s">
        <v>131</v>
      </c>
      <c r="I31" s="11" t="s">
        <v>76</v>
      </c>
      <c r="J31" s="11" t="s">
        <v>43</v>
      </c>
      <c r="K31" s="11" t="s">
        <v>43</v>
      </c>
      <c r="L31" s="12">
        <v>311</v>
      </c>
      <c r="M31" s="13">
        <v>0</v>
      </c>
      <c r="N31" s="11" t="s">
        <v>61</v>
      </c>
      <c r="O31" s="11"/>
      <c r="P31" s="10" t="s">
        <v>27</v>
      </c>
      <c r="Q31" s="15" t="str" cm="1">
        <f t="array" ref="Q31">IF(Tabela13[[#This Row],[data Início]]="","",MONTH(Tabela13[[#This Row],[data Início]])&amp;"/"&amp;YEAR(Tabela13[[#This Row],[data Início]]))</f>
        <v>9/2024</v>
      </c>
      <c r="R31" s="10" t="s">
        <v>132</v>
      </c>
      <c r="S31" s="17"/>
    </row>
    <row r="32" spans="1:19" s="21" customFormat="1" ht="15.95" customHeight="1" x14ac:dyDescent="0.25">
      <c r="A32" s="9" t="s">
        <v>119</v>
      </c>
      <c r="B32" s="10" t="s">
        <v>139</v>
      </c>
      <c r="C32" s="16" t="s">
        <v>140</v>
      </c>
      <c r="D32" s="10" t="s">
        <v>22</v>
      </c>
      <c r="E32" s="11">
        <v>45539</v>
      </c>
      <c r="F32" s="11" t="s">
        <v>122</v>
      </c>
      <c r="G32" s="11">
        <v>45539</v>
      </c>
      <c r="H32" s="11" t="s">
        <v>131</v>
      </c>
      <c r="I32" s="11" t="s">
        <v>76</v>
      </c>
      <c r="J32" s="11" t="s">
        <v>43</v>
      </c>
      <c r="K32" s="11" t="s">
        <v>43</v>
      </c>
      <c r="L32" s="12">
        <v>311</v>
      </c>
      <c r="M32" s="13">
        <v>0</v>
      </c>
      <c r="N32" s="11" t="s">
        <v>61</v>
      </c>
      <c r="O32" s="11"/>
      <c r="P32" s="10" t="s">
        <v>27</v>
      </c>
      <c r="Q32" s="15" t="str" cm="1">
        <f t="array" ref="Q32">IF(Tabela13[[#This Row],[data Início]]="","",MONTH(Tabela13[[#This Row],[data Início]])&amp;"/"&amp;YEAR(Tabela13[[#This Row],[data Início]]))</f>
        <v>9/2024</v>
      </c>
      <c r="R32" s="10" t="s">
        <v>132</v>
      </c>
      <c r="S32" s="17"/>
    </row>
    <row r="33" spans="1:19" s="21" customFormat="1" ht="15.95" customHeight="1" x14ac:dyDescent="0.25">
      <c r="A33" s="9" t="s">
        <v>119</v>
      </c>
      <c r="B33" s="10" t="s">
        <v>141</v>
      </c>
      <c r="C33" s="16" t="s">
        <v>142</v>
      </c>
      <c r="D33" s="10" t="s">
        <v>22</v>
      </c>
      <c r="E33" s="11">
        <v>45539</v>
      </c>
      <c r="F33" s="11" t="s">
        <v>122</v>
      </c>
      <c r="G33" s="11">
        <v>45539</v>
      </c>
      <c r="H33" s="11" t="s">
        <v>131</v>
      </c>
      <c r="I33" s="11" t="s">
        <v>76</v>
      </c>
      <c r="J33" s="11" t="s">
        <v>64</v>
      </c>
      <c r="K33" s="11" t="s">
        <v>64</v>
      </c>
      <c r="L33" s="12">
        <v>311</v>
      </c>
      <c r="M33" s="13">
        <v>0</v>
      </c>
      <c r="N33" s="11" t="s">
        <v>61</v>
      </c>
      <c r="O33" s="11"/>
      <c r="P33" s="10" t="s">
        <v>27</v>
      </c>
      <c r="Q33" s="15" t="str" cm="1">
        <f t="array" ref="Q33">IF(Tabela13[[#This Row],[data Início]]="","",MONTH(Tabela13[[#This Row],[data Início]])&amp;"/"&amp;YEAR(Tabela13[[#This Row],[data Início]]))</f>
        <v>9/2024</v>
      </c>
      <c r="R33" s="10" t="s">
        <v>132</v>
      </c>
      <c r="S33" s="17"/>
    </row>
    <row r="34" spans="1:19" s="21" customFormat="1" ht="15.95" customHeight="1" x14ac:dyDescent="0.25">
      <c r="A34" s="9" t="s">
        <v>119</v>
      </c>
      <c r="B34" s="10" t="s">
        <v>143</v>
      </c>
      <c r="C34" s="16" t="s">
        <v>144</v>
      </c>
      <c r="D34" s="10" t="s">
        <v>22</v>
      </c>
      <c r="E34" s="11">
        <v>45539</v>
      </c>
      <c r="F34" s="11" t="s">
        <v>122</v>
      </c>
      <c r="G34" s="11">
        <v>45539</v>
      </c>
      <c r="H34" s="11" t="s">
        <v>131</v>
      </c>
      <c r="I34" s="11" t="s">
        <v>76</v>
      </c>
      <c r="J34" s="11" t="s">
        <v>43</v>
      </c>
      <c r="K34" s="11" t="s">
        <v>43</v>
      </c>
      <c r="L34" s="12">
        <v>311</v>
      </c>
      <c r="M34" s="13">
        <v>0</v>
      </c>
      <c r="N34" s="11" t="s">
        <v>61</v>
      </c>
      <c r="O34" s="11"/>
      <c r="P34" s="10" t="s">
        <v>27</v>
      </c>
      <c r="Q34" s="15" t="str" cm="1">
        <f t="array" ref="Q34">IF(Tabela13[[#This Row],[data Início]]="","",MONTH(Tabela13[[#This Row],[data Início]])&amp;"/"&amp;YEAR(Tabela13[[#This Row],[data Início]]))</f>
        <v>9/2024</v>
      </c>
      <c r="R34" s="10" t="s">
        <v>132</v>
      </c>
      <c r="S34" s="17"/>
    </row>
    <row r="35" spans="1:19" s="21" customFormat="1" ht="15.95" customHeight="1" x14ac:dyDescent="0.25">
      <c r="A35" s="9" t="s">
        <v>119</v>
      </c>
      <c r="B35" s="10" t="s">
        <v>145</v>
      </c>
      <c r="C35" s="16" t="s">
        <v>146</v>
      </c>
      <c r="D35" s="10" t="s">
        <v>22</v>
      </c>
      <c r="E35" s="11">
        <v>45539</v>
      </c>
      <c r="F35" s="11" t="s">
        <v>122</v>
      </c>
      <c r="G35" s="11">
        <v>45539</v>
      </c>
      <c r="H35" s="11" t="s">
        <v>131</v>
      </c>
      <c r="I35" s="11" t="s">
        <v>76</v>
      </c>
      <c r="J35" s="11" t="s">
        <v>43</v>
      </c>
      <c r="K35" s="11" t="s">
        <v>43</v>
      </c>
      <c r="L35" s="12">
        <v>311</v>
      </c>
      <c r="M35" s="13">
        <v>0</v>
      </c>
      <c r="N35" s="11" t="s">
        <v>61</v>
      </c>
      <c r="O35" s="11"/>
      <c r="P35" s="10" t="s">
        <v>27</v>
      </c>
      <c r="Q35" s="15" t="str" cm="1">
        <f t="array" ref="Q35">IF(Tabela13[[#This Row],[data Início]]="","",MONTH(Tabela13[[#This Row],[data Início]])&amp;"/"&amp;YEAR(Tabela13[[#This Row],[data Início]]))</f>
        <v>9/2024</v>
      </c>
      <c r="R35" s="10" t="s">
        <v>132</v>
      </c>
      <c r="S35" s="17"/>
    </row>
    <row r="36" spans="1:19" s="21" customFormat="1" ht="15.95" customHeight="1" x14ac:dyDescent="0.25">
      <c r="A36" s="9" t="s">
        <v>119</v>
      </c>
      <c r="B36" s="10" t="s">
        <v>137</v>
      </c>
      <c r="C36" s="16" t="s">
        <v>138</v>
      </c>
      <c r="D36" s="10" t="s">
        <v>22</v>
      </c>
      <c r="E36" s="11">
        <v>45539</v>
      </c>
      <c r="F36" s="11" t="s">
        <v>122</v>
      </c>
      <c r="G36" s="11">
        <v>45539</v>
      </c>
      <c r="H36" s="11" t="s">
        <v>131</v>
      </c>
      <c r="I36" s="11" t="s">
        <v>76</v>
      </c>
      <c r="J36" s="11" t="s">
        <v>43</v>
      </c>
      <c r="K36" s="11" t="s">
        <v>43</v>
      </c>
      <c r="L36" s="12">
        <v>311</v>
      </c>
      <c r="M36" s="13">
        <v>0</v>
      </c>
      <c r="N36" s="11" t="s">
        <v>61</v>
      </c>
      <c r="O36" s="11"/>
      <c r="P36" s="10" t="s">
        <v>27</v>
      </c>
      <c r="Q36" s="15" t="str" cm="1">
        <f t="array" ref="Q36">IF(Tabela13[[#This Row],[data Início]]="","",MONTH(Tabela13[[#This Row],[data Início]])&amp;"/"&amp;YEAR(Tabela13[[#This Row],[data Início]]))</f>
        <v>9/2024</v>
      </c>
      <c r="R36" s="10" t="s">
        <v>132</v>
      </c>
      <c r="S36" s="17"/>
    </row>
    <row r="37" spans="1:19" s="21" customFormat="1" ht="15.95" customHeight="1" x14ac:dyDescent="0.25">
      <c r="A37" s="9" t="s">
        <v>147</v>
      </c>
      <c r="B37" s="10" t="s">
        <v>148</v>
      </c>
      <c r="C37" s="16" t="s">
        <v>149</v>
      </c>
      <c r="D37" s="10" t="s">
        <v>22</v>
      </c>
      <c r="E37" s="11">
        <v>45536</v>
      </c>
      <c r="F37" s="11" t="s">
        <v>102</v>
      </c>
      <c r="G37" s="11">
        <v>45548</v>
      </c>
      <c r="H37" s="11" t="s">
        <v>150</v>
      </c>
      <c r="I37" s="11" t="s">
        <v>25</v>
      </c>
      <c r="J37" s="11" t="s">
        <v>26</v>
      </c>
      <c r="K37" s="40">
        <v>3260.31</v>
      </c>
      <c r="L37" s="12">
        <v>345</v>
      </c>
      <c r="M37" s="13">
        <v>12.5</v>
      </c>
      <c r="N37" s="14" cm="1">
        <f t="array" ref="N37">IFERROR(IF(M37=0,"",L37*M37),"")</f>
        <v>4312.5</v>
      </c>
      <c r="O37" s="14">
        <f t="shared" ref="O37:O64" si="1">N37+K37</f>
        <v>7572.8099999999995</v>
      </c>
      <c r="P37" s="10" t="s">
        <v>44</v>
      </c>
      <c r="Q37" s="15" t="str" cm="1">
        <f t="array" ref="Q37">IF(Tabela13[[#This Row],[data Início]]="","",MONTH(Tabela13[[#This Row],[data Início]])&amp;"/"&amp;YEAR(Tabela13[[#This Row],[data Início]]))</f>
        <v>9/2024</v>
      </c>
      <c r="R37" s="10" t="s">
        <v>151</v>
      </c>
      <c r="S37" s="17"/>
    </row>
    <row r="38" spans="1:19" s="21" customFormat="1" ht="15.95" customHeight="1" x14ac:dyDescent="0.25">
      <c r="A38" s="9" t="s">
        <v>147</v>
      </c>
      <c r="B38" s="10" t="s">
        <v>152</v>
      </c>
      <c r="C38" s="16" t="s">
        <v>153</v>
      </c>
      <c r="D38" s="10" t="s">
        <v>117</v>
      </c>
      <c r="E38" s="11">
        <v>45537</v>
      </c>
      <c r="F38" s="11" t="s">
        <v>102</v>
      </c>
      <c r="G38" s="11">
        <v>45541</v>
      </c>
      <c r="H38" s="11" t="s">
        <v>91</v>
      </c>
      <c r="I38" s="11" t="s">
        <v>154</v>
      </c>
      <c r="J38" s="11" t="s">
        <v>64</v>
      </c>
      <c r="K38" s="41"/>
      <c r="L38" s="12">
        <v>311</v>
      </c>
      <c r="M38" s="13">
        <v>4.5</v>
      </c>
      <c r="N38" s="14">
        <f t="array" ref="N38">IFERROR(IF(M38=0,"",L38*M38),"")</f>
        <v>1399.5</v>
      </c>
      <c r="O38" s="14">
        <f t="shared" si="1"/>
        <v>1399.5</v>
      </c>
      <c r="P38" s="10" t="s">
        <v>27</v>
      </c>
      <c r="Q38" s="15" t="str" cm="1">
        <f t="array" ref="Q38">IF(Tabela13[[#This Row],[data Início]]="","",MONTH(Tabela13[[#This Row],[data Início]])&amp;"/"&amp;YEAR(Tabela13[[#This Row],[data Início]]))</f>
        <v>9/2024</v>
      </c>
      <c r="R38" s="10" t="s">
        <v>155</v>
      </c>
      <c r="S38" s="17"/>
    </row>
    <row r="39" spans="1:19" s="21" customFormat="1" ht="15.95" customHeight="1" x14ac:dyDescent="0.25">
      <c r="A39" s="9" t="s">
        <v>147</v>
      </c>
      <c r="B39" s="10" t="s">
        <v>156</v>
      </c>
      <c r="C39" s="16" t="s">
        <v>157</v>
      </c>
      <c r="D39" s="10" t="s">
        <v>158</v>
      </c>
      <c r="E39" s="11">
        <v>45537</v>
      </c>
      <c r="F39" s="11" t="s">
        <v>102</v>
      </c>
      <c r="G39" s="11">
        <v>45541</v>
      </c>
      <c r="H39" s="11" t="s">
        <v>91</v>
      </c>
      <c r="I39" s="11" t="s">
        <v>154</v>
      </c>
      <c r="J39" s="11" t="s">
        <v>64</v>
      </c>
      <c r="K39" s="41"/>
      <c r="L39" s="12">
        <v>394</v>
      </c>
      <c r="M39" s="13">
        <v>4.5</v>
      </c>
      <c r="N39" s="14">
        <f t="array" ref="N39">IFERROR(IF(M39=0,"",L39*M39),"")</f>
        <v>1773</v>
      </c>
      <c r="O39" s="14">
        <f t="shared" si="1"/>
        <v>1773</v>
      </c>
      <c r="P39" s="10" t="s">
        <v>27</v>
      </c>
      <c r="Q39" s="15" t="str" cm="1">
        <f t="array" ref="Q39">IF(Tabela13[[#This Row],[data Início]]="","",MONTH(Tabela13[[#This Row],[data Início]])&amp;"/"&amp;YEAR(Tabela13[[#This Row],[data Início]]))</f>
        <v>9/2024</v>
      </c>
      <c r="R39" s="10" t="s">
        <v>155</v>
      </c>
      <c r="S39" s="17"/>
    </row>
    <row r="40" spans="1:19" s="21" customFormat="1" ht="15.95" customHeight="1" x14ac:dyDescent="0.25">
      <c r="A40" s="9" t="s">
        <v>147</v>
      </c>
      <c r="B40" s="10" t="s">
        <v>159</v>
      </c>
      <c r="C40" s="16" t="s">
        <v>160</v>
      </c>
      <c r="D40" s="10" t="s">
        <v>161</v>
      </c>
      <c r="E40" s="11">
        <v>45540</v>
      </c>
      <c r="F40" s="11" t="s">
        <v>102</v>
      </c>
      <c r="G40" s="11">
        <v>45540</v>
      </c>
      <c r="H40" s="11" t="s">
        <v>162</v>
      </c>
      <c r="I40" s="11" t="s">
        <v>60</v>
      </c>
      <c r="J40" s="11" t="s">
        <v>64</v>
      </c>
      <c r="K40" s="41"/>
      <c r="L40" s="12">
        <v>438</v>
      </c>
      <c r="M40" s="13">
        <v>0</v>
      </c>
      <c r="N40" s="44" t="s">
        <v>61</v>
      </c>
      <c r="O40" s="14"/>
      <c r="P40" s="10" t="s">
        <v>27</v>
      </c>
      <c r="Q40" s="15" t="str" cm="1">
        <f t="array" ref="Q40">IF(Tabela13[[#This Row],[data Início]]="","",MONTH(Tabela13[[#This Row],[data Início]])&amp;"/"&amp;YEAR(Tabela13[[#This Row],[data Início]]))</f>
        <v>9/2024</v>
      </c>
      <c r="R40" s="10" t="s">
        <v>163</v>
      </c>
      <c r="S40" s="17"/>
    </row>
    <row r="41" spans="1:19" s="21" customFormat="1" ht="15.95" customHeight="1" x14ac:dyDescent="0.3">
      <c r="A41" s="9" t="s">
        <v>147</v>
      </c>
      <c r="B41" s="10" t="s">
        <v>164</v>
      </c>
      <c r="C41" s="16" t="s">
        <v>165</v>
      </c>
      <c r="D41" s="10" t="s">
        <v>117</v>
      </c>
      <c r="E41" s="11">
        <v>45548</v>
      </c>
      <c r="F41" s="11" t="s">
        <v>102</v>
      </c>
      <c r="G41" s="11">
        <v>45548</v>
      </c>
      <c r="H41" s="11" t="s">
        <v>58</v>
      </c>
      <c r="I41" s="11" t="s">
        <v>25</v>
      </c>
      <c r="J41" s="11" t="s">
        <v>26</v>
      </c>
      <c r="K41" s="41">
        <v>1938.93</v>
      </c>
      <c r="L41" s="12">
        <v>311</v>
      </c>
      <c r="M41" s="23">
        <v>2.5</v>
      </c>
      <c r="N41" s="14">
        <f t="array" ref="N41">IFERROR(IF(M41=0,"",L41*M41),"")</f>
        <v>777.5</v>
      </c>
      <c r="O41" s="14">
        <f t="shared" si="1"/>
        <v>2716.4300000000003</v>
      </c>
      <c r="P41" s="10" t="s">
        <v>27</v>
      </c>
      <c r="Q41" s="15" t="str" cm="1">
        <f t="array" ref="Q41">IF(Tabela13[[#This Row],[data Início]]="","",MONTH(Tabela13[[#This Row],[data Início]])&amp;"/"&amp;YEAR(Tabela13[[#This Row],[data Início]]))</f>
        <v>9/2024</v>
      </c>
      <c r="R41" s="10" t="s">
        <v>166</v>
      </c>
      <c r="S41" s="17"/>
    </row>
    <row r="42" spans="1:19" s="21" customFormat="1" ht="15.95" customHeight="1" x14ac:dyDescent="0.25">
      <c r="A42" s="9" t="s">
        <v>147</v>
      </c>
      <c r="B42" s="10" t="s">
        <v>167</v>
      </c>
      <c r="C42" s="16" t="s">
        <v>168</v>
      </c>
      <c r="D42" s="10" t="s">
        <v>36</v>
      </c>
      <c r="E42" s="11">
        <v>45558</v>
      </c>
      <c r="F42" s="11" t="s">
        <v>102</v>
      </c>
      <c r="G42" s="11">
        <v>45561</v>
      </c>
      <c r="H42" s="11" t="s">
        <v>54</v>
      </c>
      <c r="I42" s="11" t="s">
        <v>25</v>
      </c>
      <c r="J42" s="11" t="s">
        <v>26</v>
      </c>
      <c r="K42" s="41">
        <v>2073.71</v>
      </c>
      <c r="L42" s="12">
        <v>345</v>
      </c>
      <c r="M42" s="13">
        <v>3.5</v>
      </c>
      <c r="N42" s="14" cm="1">
        <f t="array" ref="N42">IFERROR(IF(M42=0,"",L42*M42),"")</f>
        <v>1207.5</v>
      </c>
      <c r="O42" s="14">
        <f t="shared" si="1"/>
        <v>3281.21</v>
      </c>
      <c r="P42" s="10" t="s">
        <v>27</v>
      </c>
      <c r="Q42" s="15" t="str" cm="1">
        <f t="array" ref="Q42">IF(Tabela13[[#This Row],[data Início]]="","",MONTH(Tabela13[[#This Row],[data Início]])&amp;"/"&amp;YEAR(Tabela13[[#This Row],[data Início]]))</f>
        <v>9/2024</v>
      </c>
      <c r="R42" s="10" t="s">
        <v>55</v>
      </c>
      <c r="S42" s="17"/>
    </row>
    <row r="43" spans="1:19" s="21" customFormat="1" ht="15.95" customHeight="1" x14ac:dyDescent="0.25">
      <c r="A43" s="9" t="s">
        <v>147</v>
      </c>
      <c r="B43" s="10" t="s">
        <v>169</v>
      </c>
      <c r="C43" s="16" t="s">
        <v>170</v>
      </c>
      <c r="D43" s="10" t="s">
        <v>48</v>
      </c>
      <c r="E43" s="11">
        <v>45547</v>
      </c>
      <c r="F43" s="11" t="s">
        <v>102</v>
      </c>
      <c r="G43" s="11">
        <v>45576</v>
      </c>
      <c r="H43" s="11" t="s">
        <v>171</v>
      </c>
      <c r="I43" s="11" t="s">
        <v>25</v>
      </c>
      <c r="J43" s="11" t="s">
        <v>26</v>
      </c>
      <c r="K43" s="41">
        <v>3262.31</v>
      </c>
      <c r="L43" s="12">
        <v>345</v>
      </c>
      <c r="M43" s="13">
        <v>29.5</v>
      </c>
      <c r="N43" s="14">
        <f t="array" ref="N43">IFERROR(IF(M43=0,"",L43*M43),"")</f>
        <v>10177.5</v>
      </c>
      <c r="O43" s="14">
        <f t="shared" si="1"/>
        <v>13439.81</v>
      </c>
      <c r="P43" s="10" t="s">
        <v>27</v>
      </c>
      <c r="Q43" s="15" t="str" cm="1">
        <f t="array" ref="Q43">IF(Tabela13[[#This Row],[data Início]]="","",MONTH(Tabela13[[#This Row],[data Início]])&amp;"/"&amp;YEAR(Tabela13[[#This Row],[data Início]]))</f>
        <v>9/2024</v>
      </c>
      <c r="R43" s="10" t="s">
        <v>172</v>
      </c>
      <c r="S43" s="17"/>
    </row>
    <row r="44" spans="1:19" s="21" customFormat="1" ht="15.95" customHeight="1" x14ac:dyDescent="0.25">
      <c r="A44" s="9" t="s">
        <v>147</v>
      </c>
      <c r="B44" s="10" t="s">
        <v>173</v>
      </c>
      <c r="C44" s="16" t="s">
        <v>174</v>
      </c>
      <c r="D44" s="10" t="s">
        <v>175</v>
      </c>
      <c r="E44" s="11">
        <v>45546</v>
      </c>
      <c r="F44" s="11" t="s">
        <v>102</v>
      </c>
      <c r="G44" s="11">
        <v>45546</v>
      </c>
      <c r="H44" s="11" t="s">
        <v>176</v>
      </c>
      <c r="I44" s="11" t="s">
        <v>177</v>
      </c>
      <c r="J44" s="11" t="s">
        <v>64</v>
      </c>
      <c r="K44" s="41"/>
      <c r="L44" s="12">
        <v>311</v>
      </c>
      <c r="M44" s="13">
        <v>0.5</v>
      </c>
      <c r="N44" s="14" cm="1">
        <f t="array" ref="N44">IFERROR(IF(M44=0,"",L44*M44),"")</f>
        <v>155.5</v>
      </c>
      <c r="O44" s="14">
        <f t="shared" si="1"/>
        <v>155.5</v>
      </c>
      <c r="P44" s="10" t="s">
        <v>27</v>
      </c>
      <c r="Q44" s="15" t="str" cm="1">
        <f t="array" ref="Q44">IF(Tabela13[[#This Row],[data Início]]="","",MONTH(Tabela13[[#This Row],[data Início]])&amp;"/"&amp;YEAR(Tabela13[[#This Row],[data Início]]))</f>
        <v>9/2024</v>
      </c>
      <c r="R44" s="10" t="s">
        <v>178</v>
      </c>
      <c r="S44" s="17"/>
    </row>
    <row r="45" spans="1:19" s="21" customFormat="1" ht="15.95" customHeight="1" x14ac:dyDescent="0.25">
      <c r="A45" s="9" t="s">
        <v>179</v>
      </c>
      <c r="B45" s="10" t="s">
        <v>180</v>
      </c>
      <c r="C45" s="16" t="s">
        <v>181</v>
      </c>
      <c r="D45" s="10" t="s">
        <v>22</v>
      </c>
      <c r="E45" s="11">
        <v>45548</v>
      </c>
      <c r="F45" s="11" t="s">
        <v>182</v>
      </c>
      <c r="G45" s="11">
        <v>45556</v>
      </c>
      <c r="H45" s="11" t="s">
        <v>102</v>
      </c>
      <c r="I45" s="11" t="s">
        <v>25</v>
      </c>
      <c r="J45" s="11" t="s">
        <v>26</v>
      </c>
      <c r="K45" s="41">
        <v>4452.18</v>
      </c>
      <c r="L45" s="12">
        <v>345</v>
      </c>
      <c r="M45" s="13">
        <v>9.5</v>
      </c>
      <c r="N45" s="14">
        <f t="array" ref="N45">IFERROR(IF(M45=0,"",L45*M45),"")</f>
        <v>3277.5</v>
      </c>
      <c r="O45" s="14">
        <f t="shared" si="1"/>
        <v>7729.68</v>
      </c>
      <c r="P45" s="10" t="s">
        <v>44</v>
      </c>
      <c r="Q45" s="15" t="str" cm="1">
        <f t="array" ref="Q45">IF(Tabela13[[#This Row],[data Início]]="","",MONTH(Tabela13[[#This Row],[data Início]])&amp;"/"&amp;YEAR(Tabela13[[#This Row],[data Início]]))</f>
        <v>9/2024</v>
      </c>
      <c r="R45" s="10" t="s">
        <v>45</v>
      </c>
      <c r="S45" s="17"/>
    </row>
    <row r="46" spans="1:19" s="21" customFormat="1" ht="15.95" customHeight="1" x14ac:dyDescent="0.25">
      <c r="A46" s="9" t="s">
        <v>183</v>
      </c>
      <c r="B46" s="10" t="s">
        <v>184</v>
      </c>
      <c r="C46" s="16" t="s">
        <v>185</v>
      </c>
      <c r="D46" s="10" t="s">
        <v>186</v>
      </c>
      <c r="E46" s="11">
        <v>45550</v>
      </c>
      <c r="F46" s="11" t="s">
        <v>187</v>
      </c>
      <c r="G46" s="11">
        <v>45563</v>
      </c>
      <c r="H46" s="11" t="s">
        <v>24</v>
      </c>
      <c r="I46" s="11" t="s">
        <v>25</v>
      </c>
      <c r="J46" s="11" t="s">
        <v>26</v>
      </c>
      <c r="K46" s="41">
        <v>3599.52</v>
      </c>
      <c r="L46" s="12">
        <v>345</v>
      </c>
      <c r="M46" s="13">
        <v>13.5</v>
      </c>
      <c r="N46" s="14">
        <f t="array" ref="N46">IFERROR(IF(M46=0,"",L46*M46),"")</f>
        <v>4657.5</v>
      </c>
      <c r="O46" s="14">
        <f t="shared" si="1"/>
        <v>8257.02</v>
      </c>
      <c r="P46" s="10" t="s">
        <v>44</v>
      </c>
      <c r="Q46" s="15" t="str" cm="1">
        <f t="array" ref="Q46">IF(Tabela13[[#This Row],[data Início]]="","",MONTH(Tabela13[[#This Row],[data Início]])&amp;"/"&amp;YEAR(Tabela13[[#This Row],[data Início]]))</f>
        <v>9/2024</v>
      </c>
      <c r="R46" s="10" t="s">
        <v>188</v>
      </c>
      <c r="S46" s="17"/>
    </row>
    <row r="47" spans="1:19" s="21" customFormat="1" ht="15.95" customHeight="1" x14ac:dyDescent="0.25">
      <c r="A47" s="9" t="s">
        <v>183</v>
      </c>
      <c r="B47" s="10" t="s">
        <v>189</v>
      </c>
      <c r="C47" s="16" t="s">
        <v>190</v>
      </c>
      <c r="D47" s="10" t="s">
        <v>22</v>
      </c>
      <c r="E47" s="11">
        <v>45546</v>
      </c>
      <c r="F47" s="11" t="s">
        <v>187</v>
      </c>
      <c r="G47" s="11">
        <v>45547</v>
      </c>
      <c r="H47" s="11" t="s">
        <v>191</v>
      </c>
      <c r="I47" s="11" t="s">
        <v>25</v>
      </c>
      <c r="J47" s="11" t="s">
        <v>26</v>
      </c>
      <c r="K47" s="41">
        <v>2363.7399999999998</v>
      </c>
      <c r="L47" s="12">
        <v>345</v>
      </c>
      <c r="M47" s="13">
        <v>1.5</v>
      </c>
      <c r="N47" s="12" cm="1">
        <f t="array" ref="N47">IFERROR(IF(M47=0,"",L47*M47),"")</f>
        <v>517.5</v>
      </c>
      <c r="O47" s="14">
        <f t="shared" si="1"/>
        <v>2881.24</v>
      </c>
      <c r="P47" s="10" t="s">
        <v>27</v>
      </c>
      <c r="Q47" s="15" t="str" cm="1">
        <f t="array" ref="Q47">IF(Tabela13[[#This Row],[data Início]]="","",MONTH(Tabela13[[#This Row],[data Início]])&amp;"/"&amp;YEAR(Tabela13[[#This Row],[data Início]]))</f>
        <v>9/2024</v>
      </c>
      <c r="R47" s="10" t="s">
        <v>28</v>
      </c>
      <c r="S47" s="17"/>
    </row>
    <row r="48" spans="1:19" s="21" customFormat="1" ht="15.95" customHeight="1" x14ac:dyDescent="0.25">
      <c r="A48" s="9" t="s">
        <v>183</v>
      </c>
      <c r="B48" s="10" t="s">
        <v>192</v>
      </c>
      <c r="C48" s="16" t="s">
        <v>193</v>
      </c>
      <c r="D48" s="10" t="s">
        <v>22</v>
      </c>
      <c r="E48" s="11">
        <v>45559</v>
      </c>
      <c r="F48" s="11" t="s">
        <v>187</v>
      </c>
      <c r="G48" s="11">
        <v>45560</v>
      </c>
      <c r="H48" s="11" t="s">
        <v>191</v>
      </c>
      <c r="I48" s="11" t="s">
        <v>25</v>
      </c>
      <c r="J48" s="11" t="s">
        <v>26</v>
      </c>
      <c r="K48" s="41">
        <v>1000.34</v>
      </c>
      <c r="L48" s="12">
        <v>345</v>
      </c>
      <c r="M48" s="13">
        <v>1.5</v>
      </c>
      <c r="N48" s="14">
        <f t="array" ref="N48">IFERROR(IF(M48=0,"",L48*M48),"")</f>
        <v>517.5</v>
      </c>
      <c r="O48" s="14">
        <f t="shared" si="1"/>
        <v>1517.8400000000001</v>
      </c>
      <c r="P48" s="10" t="s">
        <v>27</v>
      </c>
      <c r="Q48" s="15" t="str" cm="1">
        <f t="array" ref="Q48">IF(Tabela13[[#This Row],[data Início]]="","",MONTH(Tabela13[[#This Row],[data Início]])&amp;"/"&amp;YEAR(Tabela13[[#This Row],[data Início]]))</f>
        <v>9/2024</v>
      </c>
      <c r="R48" s="10" t="s">
        <v>28</v>
      </c>
      <c r="S48" s="17"/>
    </row>
    <row r="49" spans="1:19" s="21" customFormat="1" ht="15.95" customHeight="1" x14ac:dyDescent="0.25">
      <c r="A49" s="9" t="s">
        <v>194</v>
      </c>
      <c r="B49" s="10" t="s">
        <v>195</v>
      </c>
      <c r="C49" s="16" t="s">
        <v>196</v>
      </c>
      <c r="D49" s="10" t="s">
        <v>117</v>
      </c>
      <c r="E49" s="11">
        <v>45537</v>
      </c>
      <c r="F49" s="11" t="s">
        <v>197</v>
      </c>
      <c r="G49" s="11">
        <v>45539</v>
      </c>
      <c r="H49" s="11" t="s">
        <v>198</v>
      </c>
      <c r="I49" s="11" t="s">
        <v>76</v>
      </c>
      <c r="J49" s="11" t="s">
        <v>43</v>
      </c>
      <c r="K49" s="41"/>
      <c r="L49" s="12">
        <v>311</v>
      </c>
      <c r="M49" s="13">
        <v>2.5</v>
      </c>
      <c r="N49" s="14">
        <f t="array" ref="N49">IFERROR(IF(M49=0,"",L49*M49),"")</f>
        <v>777.5</v>
      </c>
      <c r="O49" s="14">
        <f t="shared" si="1"/>
        <v>777.5</v>
      </c>
      <c r="P49" s="10" t="s">
        <v>27</v>
      </c>
      <c r="Q49" s="15" t="str" cm="1">
        <f t="array" ref="Q49">IF(Tabela13[[#This Row],[data Início]]="","",MONTH(Tabela13[[#This Row],[data Início]])&amp;"/"&amp;YEAR(Tabela13[[#This Row],[data Início]]))</f>
        <v>9/2024</v>
      </c>
      <c r="R49" s="10" t="s">
        <v>199</v>
      </c>
      <c r="S49" s="17"/>
    </row>
    <row r="50" spans="1:19" s="21" customFormat="1" ht="15.95" customHeight="1" x14ac:dyDescent="0.25">
      <c r="A50" s="9" t="s">
        <v>194</v>
      </c>
      <c r="B50" s="10" t="s">
        <v>200</v>
      </c>
      <c r="C50" s="16" t="s">
        <v>201</v>
      </c>
      <c r="D50" s="10" t="s">
        <v>36</v>
      </c>
      <c r="E50" s="11">
        <v>45550</v>
      </c>
      <c r="F50" s="11" t="s">
        <v>202</v>
      </c>
      <c r="G50" s="11">
        <v>45555</v>
      </c>
      <c r="H50" s="11" t="s">
        <v>203</v>
      </c>
      <c r="I50" s="11" t="s">
        <v>25</v>
      </c>
      <c r="J50" s="11" t="s">
        <v>26</v>
      </c>
      <c r="K50" s="41">
        <v>2965.31</v>
      </c>
      <c r="L50" s="12">
        <v>345</v>
      </c>
      <c r="M50" s="13">
        <v>5.5</v>
      </c>
      <c r="N50" s="14">
        <f t="array" ref="N50">IFERROR(IF(M50=0,"",L50*M50),"")</f>
        <v>1897.5</v>
      </c>
      <c r="O50" s="14">
        <f t="shared" si="1"/>
        <v>4862.8099999999995</v>
      </c>
      <c r="P50" s="10" t="s">
        <v>44</v>
      </c>
      <c r="Q50" s="15" t="str" cm="1">
        <f t="array" ref="Q50">IF(Tabela13[[#This Row],[data Início]]="","",MONTH(Tabela13[[#This Row],[data Início]])&amp;"/"&amp;YEAR(Tabela13[[#This Row],[data Início]]))</f>
        <v>9/2024</v>
      </c>
      <c r="R50" s="10" t="s">
        <v>45</v>
      </c>
      <c r="S50" s="17"/>
    </row>
    <row r="51" spans="1:19" s="21" customFormat="1" ht="15.95" customHeight="1" x14ac:dyDescent="0.25">
      <c r="A51" s="9" t="s">
        <v>204</v>
      </c>
      <c r="B51" s="10" t="s">
        <v>205</v>
      </c>
      <c r="C51" s="16" t="s">
        <v>206</v>
      </c>
      <c r="D51" s="10" t="s">
        <v>22</v>
      </c>
      <c r="E51" s="11">
        <v>45550</v>
      </c>
      <c r="F51" s="11" t="s">
        <v>207</v>
      </c>
      <c r="G51" s="11">
        <v>45555</v>
      </c>
      <c r="H51" s="11" t="s">
        <v>102</v>
      </c>
      <c r="I51" s="11" t="s">
        <v>25</v>
      </c>
      <c r="J51" s="11" t="s">
        <v>26</v>
      </c>
      <c r="K51" s="41">
        <v>2352.56</v>
      </c>
      <c r="L51" s="12">
        <v>345</v>
      </c>
      <c r="M51" s="13">
        <v>5.5</v>
      </c>
      <c r="N51" s="14" cm="1">
        <f t="array" ref="N51">IFERROR(IF(M51=0,"",L51*M51),"")</f>
        <v>1897.5</v>
      </c>
      <c r="O51" s="14">
        <f t="shared" si="1"/>
        <v>4250.0599999999995</v>
      </c>
      <c r="P51" s="10" t="s">
        <v>44</v>
      </c>
      <c r="Q51" s="15" t="str" cm="1">
        <f t="array" ref="Q51">IF(Tabela13[[#This Row],[data Início]]="","",MONTH(Tabela13[[#This Row],[data Início]])&amp;"/"&amp;YEAR(Tabela13[[#This Row],[data Início]]))</f>
        <v>9/2024</v>
      </c>
      <c r="R51" s="10" t="s">
        <v>208</v>
      </c>
      <c r="S51" s="17"/>
    </row>
    <row r="52" spans="1:19" s="21" customFormat="1" ht="15.95" customHeight="1" x14ac:dyDescent="0.25">
      <c r="A52" s="9" t="s">
        <v>204</v>
      </c>
      <c r="B52" s="10" t="s">
        <v>209</v>
      </c>
      <c r="C52" s="16" t="s">
        <v>210</v>
      </c>
      <c r="D52" s="10" t="s">
        <v>48</v>
      </c>
      <c r="E52" s="11">
        <v>45539</v>
      </c>
      <c r="F52" s="11" t="s">
        <v>207</v>
      </c>
      <c r="G52" s="11">
        <v>45572</v>
      </c>
      <c r="H52" s="11" t="s">
        <v>211</v>
      </c>
      <c r="I52" s="11" t="s">
        <v>25</v>
      </c>
      <c r="J52" s="11" t="s">
        <v>26</v>
      </c>
      <c r="K52" s="41">
        <v>4862.13</v>
      </c>
      <c r="L52" s="12">
        <v>311</v>
      </c>
      <c r="M52" s="13">
        <v>33.5</v>
      </c>
      <c r="N52" s="14">
        <f t="array" ref="N52">IFERROR(IF(M52=0,"",L52*M52),"")</f>
        <v>10418.5</v>
      </c>
      <c r="O52" s="14">
        <f t="shared" si="1"/>
        <v>15280.630000000001</v>
      </c>
      <c r="P52" s="10" t="s">
        <v>27</v>
      </c>
      <c r="Q52" s="15" t="str" cm="1">
        <f t="array" ref="Q52">IF(Tabela13[[#This Row],[data Início]]="","",MONTH(Tabela13[[#This Row],[data Início]])&amp;"/"&amp;YEAR(Tabela13[[#This Row],[data Início]]))</f>
        <v>9/2024</v>
      </c>
      <c r="R52" s="10" t="s">
        <v>212</v>
      </c>
      <c r="S52" s="17"/>
    </row>
    <row r="53" spans="1:19" s="21" customFormat="1" ht="15.95" customHeight="1" x14ac:dyDescent="0.25">
      <c r="A53" s="9" t="s">
        <v>204</v>
      </c>
      <c r="B53" s="10" t="s">
        <v>213</v>
      </c>
      <c r="C53" s="16" t="s">
        <v>214</v>
      </c>
      <c r="D53" s="10" t="s">
        <v>22</v>
      </c>
      <c r="E53" s="11">
        <v>45559</v>
      </c>
      <c r="F53" s="11" t="s">
        <v>207</v>
      </c>
      <c r="G53" s="11">
        <v>45560</v>
      </c>
      <c r="H53" s="11" t="s">
        <v>215</v>
      </c>
      <c r="I53" s="11" t="s">
        <v>60</v>
      </c>
      <c r="J53" s="11" t="s">
        <v>64</v>
      </c>
      <c r="K53" s="41"/>
      <c r="L53" s="12">
        <v>345</v>
      </c>
      <c r="M53" s="13">
        <v>1.5</v>
      </c>
      <c r="N53" s="14" cm="1">
        <f t="array" ref="N53">IFERROR(IF(M53=0,"",L53*M53),"")</f>
        <v>517.5</v>
      </c>
      <c r="O53" s="14">
        <f t="shared" si="1"/>
        <v>517.5</v>
      </c>
      <c r="P53" s="10" t="s">
        <v>27</v>
      </c>
      <c r="Q53" s="15" t="str" cm="1">
        <f t="array" ref="Q53">IF(Tabela13[[#This Row],[data Início]]="","",MONTH(Tabela13[[#This Row],[data Início]])&amp;"/"&amp;YEAR(Tabela13[[#This Row],[data Início]]))</f>
        <v>9/2024</v>
      </c>
      <c r="R53" s="10" t="s">
        <v>28</v>
      </c>
      <c r="S53" s="17"/>
    </row>
    <row r="54" spans="1:19" s="21" customFormat="1" ht="15.95" customHeight="1" x14ac:dyDescent="0.25">
      <c r="A54" s="9" t="s">
        <v>204</v>
      </c>
      <c r="B54" s="10" t="s">
        <v>216</v>
      </c>
      <c r="C54" s="16" t="s">
        <v>217</v>
      </c>
      <c r="D54" s="10" t="s">
        <v>22</v>
      </c>
      <c r="E54" s="11">
        <v>45546</v>
      </c>
      <c r="F54" s="11" t="s">
        <v>207</v>
      </c>
      <c r="G54" s="11">
        <v>45547</v>
      </c>
      <c r="H54" s="11" t="s">
        <v>215</v>
      </c>
      <c r="I54" s="11" t="s">
        <v>60</v>
      </c>
      <c r="J54" s="11" t="s">
        <v>64</v>
      </c>
      <c r="K54" s="41"/>
      <c r="L54" s="12">
        <v>345</v>
      </c>
      <c r="M54" s="13">
        <v>1.5</v>
      </c>
      <c r="N54" s="14" cm="1">
        <f t="array" ref="N54">IFERROR(IF(M54=0,"",L54*M54),"")</f>
        <v>517.5</v>
      </c>
      <c r="O54" s="14">
        <f t="shared" si="1"/>
        <v>517.5</v>
      </c>
      <c r="P54" s="10" t="s">
        <v>27</v>
      </c>
      <c r="Q54" s="15" t="str" cm="1">
        <f t="array" ref="Q54">IF(Tabela13[[#This Row],[data Início]]="","",MONTH(Tabela13[[#This Row],[data Início]])&amp;"/"&amp;YEAR(Tabela13[[#This Row],[data Início]]))</f>
        <v>9/2024</v>
      </c>
      <c r="R54" s="10" t="s">
        <v>28</v>
      </c>
      <c r="S54" s="17"/>
    </row>
    <row r="55" spans="1:19" s="21" customFormat="1" ht="15.95" customHeight="1" x14ac:dyDescent="0.25">
      <c r="A55" s="9" t="s">
        <v>204</v>
      </c>
      <c r="B55" s="10" t="s">
        <v>218</v>
      </c>
      <c r="C55" s="16" t="s">
        <v>219</v>
      </c>
      <c r="D55" s="10" t="s">
        <v>22</v>
      </c>
      <c r="E55" s="11">
        <v>45558</v>
      </c>
      <c r="F55" s="11" t="s">
        <v>207</v>
      </c>
      <c r="G55" s="11">
        <v>45559</v>
      </c>
      <c r="H55" s="11" t="s">
        <v>215</v>
      </c>
      <c r="I55" s="11" t="s">
        <v>60</v>
      </c>
      <c r="J55" s="11" t="s">
        <v>64</v>
      </c>
      <c r="K55" s="41"/>
      <c r="L55" s="12">
        <v>345</v>
      </c>
      <c r="M55" s="13">
        <v>1.5</v>
      </c>
      <c r="N55" s="14">
        <f t="array" ref="N55">IFERROR(IF(M55=0,"",L55*M55),"")</f>
        <v>517.5</v>
      </c>
      <c r="O55" s="14">
        <f t="shared" si="1"/>
        <v>517.5</v>
      </c>
      <c r="P55" s="10" t="s">
        <v>27</v>
      </c>
      <c r="Q55" s="15" t="str" cm="1">
        <f t="array" ref="Q55">IF(Tabela13[[#This Row],[data Início]]="","",MONTH(Tabela13[[#This Row],[data Início]])&amp;"/"&amp;YEAR(Tabela13[[#This Row],[data Início]]))</f>
        <v>9/2024</v>
      </c>
      <c r="R55" s="10" t="s">
        <v>28</v>
      </c>
      <c r="S55" s="17"/>
    </row>
    <row r="56" spans="1:19" s="21" customFormat="1" ht="15.95" customHeight="1" x14ac:dyDescent="0.25">
      <c r="A56" s="9" t="s">
        <v>204</v>
      </c>
      <c r="B56" s="10" t="s">
        <v>220</v>
      </c>
      <c r="C56" s="16" t="s">
        <v>221</v>
      </c>
      <c r="D56" s="10" t="s">
        <v>22</v>
      </c>
      <c r="E56" s="11">
        <v>45546</v>
      </c>
      <c r="F56" s="11" t="s">
        <v>207</v>
      </c>
      <c r="G56" s="11">
        <v>45547</v>
      </c>
      <c r="H56" s="11" t="s">
        <v>215</v>
      </c>
      <c r="I56" s="11" t="s">
        <v>60</v>
      </c>
      <c r="J56" s="11" t="s">
        <v>64</v>
      </c>
      <c r="K56" s="41"/>
      <c r="L56" s="12">
        <v>345</v>
      </c>
      <c r="M56" s="13">
        <v>1.5</v>
      </c>
      <c r="N56" s="14">
        <f t="array" ref="N56">IFERROR(IF(M56=0,"",L56*M56),"")</f>
        <v>517.5</v>
      </c>
      <c r="O56" s="14">
        <f t="shared" si="1"/>
        <v>517.5</v>
      </c>
      <c r="P56" s="10" t="s">
        <v>27</v>
      </c>
      <c r="Q56" s="15" t="str" cm="1">
        <f t="array" ref="Q56">IF(Tabela13[[#This Row],[data Início]]="","",MONTH(Tabela13[[#This Row],[data Início]])&amp;"/"&amp;YEAR(Tabela13[[#This Row],[data Início]]))</f>
        <v>9/2024</v>
      </c>
      <c r="R56" s="10" t="s">
        <v>28</v>
      </c>
      <c r="S56" s="17"/>
    </row>
    <row r="57" spans="1:19" s="21" customFormat="1" ht="15.95" customHeight="1" x14ac:dyDescent="0.25">
      <c r="A57" s="9" t="s">
        <v>204</v>
      </c>
      <c r="B57" s="10" t="s">
        <v>222</v>
      </c>
      <c r="C57" s="16" t="s">
        <v>223</v>
      </c>
      <c r="D57" s="10" t="s">
        <v>48</v>
      </c>
      <c r="E57" s="11">
        <v>45551</v>
      </c>
      <c r="F57" s="11" t="s">
        <v>207</v>
      </c>
      <c r="G57" s="11">
        <v>45579</v>
      </c>
      <c r="H57" s="11" t="s">
        <v>224</v>
      </c>
      <c r="I57" s="11" t="s">
        <v>25</v>
      </c>
      <c r="J57" s="11" t="s">
        <v>26</v>
      </c>
      <c r="K57" s="41">
        <v>4267.32</v>
      </c>
      <c r="L57" s="12">
        <v>345</v>
      </c>
      <c r="M57" s="13">
        <v>28.5</v>
      </c>
      <c r="N57" s="14" cm="1">
        <f t="array" ref="N57">IFERROR(IF(M57=0,"",L57*M57),"")</f>
        <v>9832.5</v>
      </c>
      <c r="O57" s="14">
        <f t="shared" si="1"/>
        <v>14099.82</v>
      </c>
      <c r="P57" s="10" t="s">
        <v>27</v>
      </c>
      <c r="Q57" s="15" t="str" cm="1">
        <f t="array" ref="Q57">IF(Tabela13[[#This Row],[data Início]]="","",MONTH(Tabela13[[#This Row],[data Início]])&amp;"/"&amp;YEAR(Tabela13[[#This Row],[data Início]]))</f>
        <v>9/2024</v>
      </c>
      <c r="R57" s="10" t="s">
        <v>225</v>
      </c>
      <c r="S57" s="17"/>
    </row>
    <row r="58" spans="1:19" s="21" customFormat="1" ht="15.95" customHeight="1" x14ac:dyDescent="0.25">
      <c r="A58" s="9" t="s">
        <v>226</v>
      </c>
      <c r="B58" s="10" t="s">
        <v>227</v>
      </c>
      <c r="C58" s="16" t="s">
        <v>228</v>
      </c>
      <c r="D58" s="10" t="s">
        <v>186</v>
      </c>
      <c r="E58" s="11">
        <v>45557</v>
      </c>
      <c r="F58" s="11" t="s">
        <v>229</v>
      </c>
      <c r="G58" s="11">
        <v>45562</v>
      </c>
      <c r="H58" s="11" t="s">
        <v>230</v>
      </c>
      <c r="I58" s="11" t="s">
        <v>25</v>
      </c>
      <c r="J58" s="11" t="s">
        <v>26</v>
      </c>
      <c r="K58" s="41">
        <v>1452.34</v>
      </c>
      <c r="L58" s="12">
        <v>345</v>
      </c>
      <c r="M58" s="13">
        <v>5.5</v>
      </c>
      <c r="N58" s="14" cm="1">
        <f t="array" ref="N58">IFERROR(IF(M58=0,"",L58*M58),"")</f>
        <v>1897.5</v>
      </c>
      <c r="O58" s="14">
        <f t="shared" si="1"/>
        <v>3349.84</v>
      </c>
      <c r="P58" s="10" t="s">
        <v>44</v>
      </c>
      <c r="Q58" s="15" t="str" cm="1">
        <f t="array" ref="Q58">IF(Tabela13[[#This Row],[data Início]]="","",MONTH(Tabela13[[#This Row],[data Início]])&amp;"/"&amp;YEAR(Tabela13[[#This Row],[data Início]]))</f>
        <v>9/2024</v>
      </c>
      <c r="R58" s="10" t="s">
        <v>231</v>
      </c>
      <c r="S58" s="17"/>
    </row>
    <row r="59" spans="1:19" s="21" customFormat="1" ht="15.95" customHeight="1" x14ac:dyDescent="0.25">
      <c r="A59" s="9" t="s">
        <v>226</v>
      </c>
      <c r="B59" s="10" t="s">
        <v>232</v>
      </c>
      <c r="C59" s="16" t="s">
        <v>233</v>
      </c>
      <c r="D59" s="10" t="s">
        <v>22</v>
      </c>
      <c r="E59" s="11">
        <v>45540</v>
      </c>
      <c r="F59" s="11" t="s">
        <v>54</v>
      </c>
      <c r="G59" s="11">
        <v>45543</v>
      </c>
      <c r="H59" s="11" t="s">
        <v>234</v>
      </c>
      <c r="I59" s="11" t="s">
        <v>60</v>
      </c>
      <c r="J59" s="11" t="s">
        <v>43</v>
      </c>
      <c r="K59" s="41" t="s">
        <v>43</v>
      </c>
      <c r="L59" s="12">
        <v>311</v>
      </c>
      <c r="M59" s="13">
        <v>0</v>
      </c>
      <c r="N59" s="44" t="s">
        <v>61</v>
      </c>
      <c r="O59" s="44"/>
      <c r="P59" s="10" t="s">
        <v>27</v>
      </c>
      <c r="Q59" s="15" t="str" cm="1">
        <f t="array" ref="Q59">IF(Tabela13[[#This Row],[data Início]]="","",MONTH(Tabela13[[#This Row],[data Início]])&amp;"/"&amp;YEAR(Tabela13[[#This Row],[data Início]]))</f>
        <v>9/2024</v>
      </c>
      <c r="R59" s="10" t="s">
        <v>235</v>
      </c>
      <c r="S59" s="17"/>
    </row>
    <row r="60" spans="1:19" s="21" customFormat="1" ht="15.95" customHeight="1" x14ac:dyDescent="0.25">
      <c r="A60" s="9" t="s">
        <v>236</v>
      </c>
      <c r="B60" s="10" t="s">
        <v>237</v>
      </c>
      <c r="C60" s="16" t="s">
        <v>238</v>
      </c>
      <c r="D60" s="10" t="s">
        <v>36</v>
      </c>
      <c r="E60" s="11">
        <v>45544</v>
      </c>
      <c r="F60" s="11" t="s">
        <v>239</v>
      </c>
      <c r="G60" s="11">
        <v>45545</v>
      </c>
      <c r="H60" s="11" t="s">
        <v>215</v>
      </c>
      <c r="I60" s="11" t="s">
        <v>25</v>
      </c>
      <c r="J60" s="11" t="s">
        <v>26</v>
      </c>
      <c r="K60" s="41">
        <v>3389.5</v>
      </c>
      <c r="L60" s="12">
        <v>345</v>
      </c>
      <c r="M60" s="13">
        <v>1.5</v>
      </c>
      <c r="N60" s="12">
        <f t="array" ref="N60">IFERROR(IF(M60=0,"",L60*M60),"")</f>
        <v>517.5</v>
      </c>
      <c r="O60" s="14">
        <f t="shared" si="1"/>
        <v>3907</v>
      </c>
      <c r="P60" s="10" t="s">
        <v>27</v>
      </c>
      <c r="Q60" s="15" t="str" cm="1">
        <f t="array" ref="Q60">IF(Tabela13[[#This Row],[data Início]]="","",MONTH(Tabela13[[#This Row],[data Início]])&amp;"/"&amp;YEAR(Tabela13[[#This Row],[data Início]]))</f>
        <v>9/2024</v>
      </c>
      <c r="R60" s="10" t="s">
        <v>28</v>
      </c>
      <c r="S60" s="17"/>
    </row>
    <row r="61" spans="1:19" s="21" customFormat="1" ht="15.95" customHeight="1" x14ac:dyDescent="0.25">
      <c r="A61" s="9" t="s">
        <v>240</v>
      </c>
      <c r="B61" s="10" t="s">
        <v>241</v>
      </c>
      <c r="C61" s="16" t="s">
        <v>242</v>
      </c>
      <c r="D61" s="10" t="s">
        <v>36</v>
      </c>
      <c r="E61" s="39">
        <v>45544</v>
      </c>
      <c r="F61" s="39" t="s">
        <v>243</v>
      </c>
      <c r="G61" s="39">
        <v>45545</v>
      </c>
      <c r="H61" s="39" t="s">
        <v>24</v>
      </c>
      <c r="I61" s="39" t="s">
        <v>60</v>
      </c>
      <c r="J61" s="39" t="s">
        <v>64</v>
      </c>
      <c r="K61" s="38"/>
      <c r="L61" s="12">
        <v>345</v>
      </c>
      <c r="M61" s="13">
        <v>1.5</v>
      </c>
      <c r="N61" s="14">
        <f t="array" ref="N61">IFERROR(IF(M61=0,"",L61*M61),"")</f>
        <v>517.5</v>
      </c>
      <c r="O61" s="14">
        <f t="shared" si="1"/>
        <v>517.5</v>
      </c>
      <c r="P61" s="10" t="s">
        <v>27</v>
      </c>
      <c r="Q61" s="15" t="str" cm="1">
        <f t="array" ref="Q61">IF(Tabela13[[#This Row],[data Início]]="","",MONTH(Tabela13[[#This Row],[data Início]])&amp;"/"&amp;YEAR(Tabela13[[#This Row],[data Início]]))</f>
        <v>9/2024</v>
      </c>
      <c r="R61" s="10" t="s">
        <v>28</v>
      </c>
      <c r="S61" s="17"/>
    </row>
    <row r="62" spans="1:19" s="21" customFormat="1" ht="15.95" customHeight="1" x14ac:dyDescent="0.25">
      <c r="A62" s="9" t="s">
        <v>244</v>
      </c>
      <c r="B62" s="10" t="s">
        <v>245</v>
      </c>
      <c r="C62" s="16" t="s">
        <v>246</v>
      </c>
      <c r="D62" s="10" t="s">
        <v>247</v>
      </c>
      <c r="E62" s="11">
        <v>45544</v>
      </c>
      <c r="F62" s="11" t="s">
        <v>176</v>
      </c>
      <c r="G62" s="11">
        <v>45547</v>
      </c>
      <c r="H62" s="11" t="s">
        <v>248</v>
      </c>
      <c r="I62" s="11" t="s">
        <v>25</v>
      </c>
      <c r="J62" s="11" t="s">
        <v>26</v>
      </c>
      <c r="K62" s="41">
        <v>3243.05</v>
      </c>
      <c r="L62" s="12">
        <v>438</v>
      </c>
      <c r="M62" s="13">
        <v>3.5</v>
      </c>
      <c r="N62" s="14" cm="1">
        <f t="array" ref="N62">IFERROR(IF(M62=0,"",L62*M62),"")</f>
        <v>1533</v>
      </c>
      <c r="O62" s="14">
        <f t="shared" si="1"/>
        <v>4776.05</v>
      </c>
      <c r="P62" s="10" t="s">
        <v>27</v>
      </c>
      <c r="Q62" s="15" t="str" cm="1">
        <f t="array" ref="Q62">IF(Tabela13[[#This Row],[data Início]]="","",MONTH(Tabela13[[#This Row],[data Início]])&amp;"/"&amp;YEAR(Tabela13[[#This Row],[data Início]]))</f>
        <v>9/2024</v>
      </c>
      <c r="R62" s="10" t="s">
        <v>249</v>
      </c>
      <c r="S62" s="17"/>
    </row>
    <row r="63" spans="1:19" s="21" customFormat="1" ht="15.95" customHeight="1" x14ac:dyDescent="0.25">
      <c r="A63" s="9" t="s">
        <v>244</v>
      </c>
      <c r="B63" s="10" t="s">
        <v>250</v>
      </c>
      <c r="C63" s="16" t="s">
        <v>251</v>
      </c>
      <c r="D63" s="10" t="s">
        <v>247</v>
      </c>
      <c r="E63" s="11">
        <v>45536</v>
      </c>
      <c r="F63" s="11" t="s">
        <v>176</v>
      </c>
      <c r="G63" s="11">
        <v>45541</v>
      </c>
      <c r="H63" s="11" t="s">
        <v>252</v>
      </c>
      <c r="I63" s="11" t="s">
        <v>60</v>
      </c>
      <c r="J63" s="11" t="s">
        <v>64</v>
      </c>
      <c r="K63" s="11"/>
      <c r="L63" s="12">
        <v>438</v>
      </c>
      <c r="M63" s="13">
        <v>5.5</v>
      </c>
      <c r="N63" s="14">
        <f t="array" ref="N63">IFERROR(IF(M63=0,"",L63*M63),"")</f>
        <v>2409</v>
      </c>
      <c r="O63" s="14">
        <f t="shared" si="1"/>
        <v>2409</v>
      </c>
      <c r="P63" s="10" t="s">
        <v>44</v>
      </c>
      <c r="Q63" s="15" t="str" cm="1">
        <f t="array" ref="Q63">IF(Tabela13[[#This Row],[data Início]]="","",MONTH(Tabela13[[#This Row],[data Início]])&amp;"/"&amp;YEAR(Tabela13[[#This Row],[data Início]]))</f>
        <v>9/2024</v>
      </c>
      <c r="R63" s="10" t="s">
        <v>253</v>
      </c>
      <c r="S63" s="17"/>
    </row>
    <row r="64" spans="1:19" s="21" customFormat="1" ht="15.95" customHeight="1" x14ac:dyDescent="0.25">
      <c r="A64" s="9" t="s">
        <v>244</v>
      </c>
      <c r="B64" s="10" t="s">
        <v>254</v>
      </c>
      <c r="C64" s="16" t="s">
        <v>255</v>
      </c>
      <c r="D64" s="10" t="s">
        <v>256</v>
      </c>
      <c r="E64" s="11">
        <v>45559</v>
      </c>
      <c r="F64" s="11" t="s">
        <v>176</v>
      </c>
      <c r="G64" s="11">
        <v>45561</v>
      </c>
      <c r="H64" s="11" t="s">
        <v>191</v>
      </c>
      <c r="I64" s="11" t="s">
        <v>76</v>
      </c>
      <c r="J64" s="11" t="s">
        <v>64</v>
      </c>
      <c r="K64" s="11"/>
      <c r="L64" s="12">
        <v>438</v>
      </c>
      <c r="M64" s="13">
        <v>2.5</v>
      </c>
      <c r="N64" s="14">
        <f t="array" ref="N64">IFERROR(IF(M64=0,"",L64*M64),"")</f>
        <v>1095</v>
      </c>
      <c r="O64" s="14">
        <f t="shared" si="1"/>
        <v>1095</v>
      </c>
      <c r="P64" s="10" t="s">
        <v>27</v>
      </c>
      <c r="Q64" s="15" t="str" cm="1">
        <f t="array" ref="Q64">IF(Tabela13[[#This Row],[data Início]]="","",MONTH(Tabela13[[#This Row],[data Início]])&amp;"/"&amp;YEAR(Tabela13[[#This Row],[data Início]]))</f>
        <v>9/2024</v>
      </c>
      <c r="R64" s="10" t="s">
        <v>257</v>
      </c>
      <c r="S64" s="17"/>
    </row>
    <row r="65" spans="1:19" s="21" customFormat="1" ht="15.95" customHeight="1" x14ac:dyDescent="0.25">
      <c r="A65" s="9" t="s">
        <v>244</v>
      </c>
      <c r="B65" s="10" t="s">
        <v>258</v>
      </c>
      <c r="C65" s="16" t="s">
        <v>259</v>
      </c>
      <c r="D65" s="10" t="s">
        <v>22</v>
      </c>
      <c r="E65" s="11">
        <v>45545</v>
      </c>
      <c r="F65" s="11" t="s">
        <v>176</v>
      </c>
      <c r="G65" s="11">
        <v>45545</v>
      </c>
      <c r="H65" s="11" t="s">
        <v>260</v>
      </c>
      <c r="I65" s="11" t="s">
        <v>76</v>
      </c>
      <c r="J65" s="11" t="s">
        <v>64</v>
      </c>
      <c r="K65" s="11" t="s">
        <v>64</v>
      </c>
      <c r="L65" s="12">
        <v>345</v>
      </c>
      <c r="M65" s="13">
        <v>0</v>
      </c>
      <c r="N65" s="44" t="s">
        <v>61</v>
      </c>
      <c r="O65" s="44"/>
      <c r="P65" s="10" t="s">
        <v>27</v>
      </c>
      <c r="Q65" s="15" t="str" cm="1">
        <f t="array" ref="Q65">IF(Tabela13[[#This Row],[data Início]]="","",MONTH(Tabela13[[#This Row],[data Início]])&amp;"/"&amp;YEAR(Tabela13[[#This Row],[data Início]]))</f>
        <v>9/2024</v>
      </c>
      <c r="R65" s="10" t="s">
        <v>28</v>
      </c>
      <c r="S65" s="17"/>
    </row>
    <row r="66" spans="1:19" s="21" customFormat="1" ht="15.95" customHeight="1" x14ac:dyDescent="0.25">
      <c r="A66" s="9" t="s">
        <v>244</v>
      </c>
      <c r="B66" s="10" t="s">
        <v>261</v>
      </c>
      <c r="C66" s="16" t="s">
        <v>262</v>
      </c>
      <c r="D66" s="10" t="s">
        <v>22</v>
      </c>
      <c r="E66" s="11">
        <v>45546</v>
      </c>
      <c r="F66" s="11" t="s">
        <v>176</v>
      </c>
      <c r="G66" s="11">
        <v>45546</v>
      </c>
      <c r="H66" s="11" t="s">
        <v>260</v>
      </c>
      <c r="I66" s="11" t="s">
        <v>60</v>
      </c>
      <c r="J66" s="11" t="s">
        <v>64</v>
      </c>
      <c r="K66" s="11" t="s">
        <v>64</v>
      </c>
      <c r="L66" s="12">
        <v>345</v>
      </c>
      <c r="M66" s="13">
        <v>0</v>
      </c>
      <c r="N66" s="44" t="s">
        <v>61</v>
      </c>
      <c r="O66" s="44"/>
      <c r="P66" s="10" t="s">
        <v>27</v>
      </c>
      <c r="Q66" s="15" t="str" cm="1">
        <f t="array" ref="Q66">IF(Tabela13[[#This Row],[data Início]]="","",MONTH(Tabela13[[#This Row],[data Início]])&amp;"/"&amp;YEAR(Tabela13[[#This Row],[data Início]]))</f>
        <v>9/2024</v>
      </c>
      <c r="R66" s="10" t="s">
        <v>28</v>
      </c>
      <c r="S66" s="17"/>
    </row>
    <row r="67" spans="1:19" s="21" customFormat="1" ht="15.95" customHeight="1" x14ac:dyDescent="0.25">
      <c r="A67" s="9" t="s">
        <v>244</v>
      </c>
      <c r="B67" s="10" t="s">
        <v>263</v>
      </c>
      <c r="C67" s="16" t="s">
        <v>264</v>
      </c>
      <c r="D67" s="10" t="s">
        <v>22</v>
      </c>
      <c r="E67" s="11">
        <v>45546</v>
      </c>
      <c r="F67" s="11" t="s">
        <v>176</v>
      </c>
      <c r="G67" s="11">
        <v>45546</v>
      </c>
      <c r="H67" s="11" t="s">
        <v>260</v>
      </c>
      <c r="I67" s="11" t="s">
        <v>60</v>
      </c>
      <c r="J67" s="11" t="s">
        <v>64</v>
      </c>
      <c r="K67" s="11" t="s">
        <v>64</v>
      </c>
      <c r="L67" s="12">
        <v>345</v>
      </c>
      <c r="M67" s="13">
        <v>0</v>
      </c>
      <c r="N67" s="44" t="s">
        <v>61</v>
      </c>
      <c r="O67" s="44"/>
      <c r="P67" s="10" t="s">
        <v>27</v>
      </c>
      <c r="Q67" s="15" t="str" cm="1">
        <f t="array" ref="Q67">IF(Tabela13[[#This Row],[data Início]]="","",MONTH(Tabela13[[#This Row],[data Início]])&amp;"/"&amp;YEAR(Tabela13[[#This Row],[data Início]]))</f>
        <v>9/2024</v>
      </c>
      <c r="R67" s="10" t="s">
        <v>28</v>
      </c>
      <c r="S67" s="17"/>
    </row>
    <row r="68" spans="1:19" s="21" customFormat="1" ht="15.95" customHeight="1" x14ac:dyDescent="0.25">
      <c r="A68" s="9" t="s">
        <v>244</v>
      </c>
      <c r="B68" s="10" t="s">
        <v>265</v>
      </c>
      <c r="C68" s="16" t="s">
        <v>266</v>
      </c>
      <c r="D68" s="10" t="s">
        <v>267</v>
      </c>
      <c r="E68" s="11">
        <v>45554</v>
      </c>
      <c r="F68" s="11" t="s">
        <v>176</v>
      </c>
      <c r="G68" s="11">
        <v>45554</v>
      </c>
      <c r="H68" s="11" t="s">
        <v>260</v>
      </c>
      <c r="I68" s="11" t="s">
        <v>60</v>
      </c>
      <c r="J68" s="11" t="s">
        <v>64</v>
      </c>
      <c r="K68" s="11" t="s">
        <v>64</v>
      </c>
      <c r="L68" s="12">
        <v>345</v>
      </c>
      <c r="M68" s="13">
        <v>0</v>
      </c>
      <c r="N68" s="44" t="s">
        <v>61</v>
      </c>
      <c r="O68" s="44"/>
      <c r="P68" s="10" t="s">
        <v>27</v>
      </c>
      <c r="Q68" s="15" t="str" cm="1">
        <f t="array" ref="Q68">IF(Tabela13[[#This Row],[data Início]]="","",MONTH(Tabela13[[#This Row],[data Início]])&amp;"/"&amp;YEAR(Tabela13[[#This Row],[data Início]]))</f>
        <v>9/2024</v>
      </c>
      <c r="R68" s="10" t="s">
        <v>28</v>
      </c>
      <c r="S68" s="17"/>
    </row>
    <row r="69" spans="1:19" s="21" customFormat="1" ht="15.95" customHeight="1" x14ac:dyDescent="0.25">
      <c r="A69" s="9" t="s">
        <v>244</v>
      </c>
      <c r="B69" s="10" t="s">
        <v>268</v>
      </c>
      <c r="C69" s="16" t="s">
        <v>269</v>
      </c>
      <c r="D69" s="10" t="s">
        <v>22</v>
      </c>
      <c r="E69" s="11">
        <v>45558</v>
      </c>
      <c r="F69" s="11" t="s">
        <v>176</v>
      </c>
      <c r="G69" s="11">
        <v>45558</v>
      </c>
      <c r="H69" s="11" t="s">
        <v>260</v>
      </c>
      <c r="I69" s="11" t="s">
        <v>60</v>
      </c>
      <c r="J69" s="11" t="s">
        <v>64</v>
      </c>
      <c r="K69" s="11" t="s">
        <v>64</v>
      </c>
      <c r="L69" s="12">
        <v>345</v>
      </c>
      <c r="M69" s="13">
        <v>0</v>
      </c>
      <c r="N69" s="44" t="s">
        <v>61</v>
      </c>
      <c r="O69" s="44"/>
      <c r="P69" s="10" t="s">
        <v>27</v>
      </c>
      <c r="Q69" s="15" t="str" cm="1">
        <f t="array" ref="Q69">IF(Tabela13[[#This Row],[data Início]]="","",MONTH(Tabela13[[#This Row],[data Início]])&amp;"/"&amp;YEAR(Tabela13[[#This Row],[data Início]]))</f>
        <v>9/2024</v>
      </c>
      <c r="R69" s="10" t="s">
        <v>28</v>
      </c>
      <c r="S69" s="17"/>
    </row>
    <row r="70" spans="1:19" s="21" customFormat="1" ht="15.95" customHeight="1" x14ac:dyDescent="0.25">
      <c r="A70" s="9" t="s">
        <v>244</v>
      </c>
      <c r="B70" s="10" t="s">
        <v>270</v>
      </c>
      <c r="C70" s="16" t="s">
        <v>271</v>
      </c>
      <c r="D70" s="10" t="s">
        <v>22</v>
      </c>
      <c r="E70" s="11">
        <v>45558</v>
      </c>
      <c r="F70" s="11" t="s">
        <v>176</v>
      </c>
      <c r="G70" s="11">
        <v>45558</v>
      </c>
      <c r="H70" s="11" t="s">
        <v>260</v>
      </c>
      <c r="I70" s="11" t="s">
        <v>60</v>
      </c>
      <c r="J70" s="11" t="s">
        <v>64</v>
      </c>
      <c r="K70" s="11" t="s">
        <v>64</v>
      </c>
      <c r="L70" s="12">
        <v>345</v>
      </c>
      <c r="M70" s="13">
        <v>0</v>
      </c>
      <c r="N70" s="44" t="s">
        <v>61</v>
      </c>
      <c r="O70" s="44"/>
      <c r="P70" s="10" t="s">
        <v>27</v>
      </c>
      <c r="Q70" s="15" t="str" cm="1">
        <f t="array" ref="Q70">IF(Tabela13[[#This Row],[data Início]]="","",MONTH(Tabela13[[#This Row],[data Início]])&amp;"/"&amp;YEAR(Tabela13[[#This Row],[data Início]]))</f>
        <v>9/2024</v>
      </c>
      <c r="R70" s="10" t="s">
        <v>28</v>
      </c>
      <c r="S70" s="17"/>
    </row>
    <row r="71" spans="1:19" s="21" customFormat="1" ht="15.95" customHeight="1" x14ac:dyDescent="0.25">
      <c r="A71" s="9" t="s">
        <v>244</v>
      </c>
      <c r="B71" s="10" t="s">
        <v>272</v>
      </c>
      <c r="C71" s="16" t="s">
        <v>273</v>
      </c>
      <c r="D71" s="10" t="s">
        <v>117</v>
      </c>
      <c r="E71" s="11">
        <v>45550</v>
      </c>
      <c r="F71" s="11" t="s">
        <v>176</v>
      </c>
      <c r="G71" s="11">
        <v>45562</v>
      </c>
      <c r="H71" s="11" t="s">
        <v>274</v>
      </c>
      <c r="I71" s="11" t="s">
        <v>60</v>
      </c>
      <c r="J71" s="11" t="s">
        <v>64</v>
      </c>
      <c r="K71" s="11"/>
      <c r="L71" s="12">
        <v>345</v>
      </c>
      <c r="M71" s="13">
        <v>12.5</v>
      </c>
      <c r="N71" s="14" cm="1">
        <f t="array" ref="N71">IFERROR(IF(M71=0,"",L71*M71),"")</f>
        <v>4312.5</v>
      </c>
      <c r="O71" s="14">
        <f t="shared" ref="O71:O97" si="2">N71+K71</f>
        <v>4312.5</v>
      </c>
      <c r="P71" s="10" t="s">
        <v>44</v>
      </c>
      <c r="Q71" s="15" t="str" cm="1">
        <f t="array" ref="Q71">IF(Tabela13[[#This Row],[data Início]]="","",MONTH(Tabela13[[#This Row],[data Início]])&amp;"/"&amp;YEAR(Tabela13[[#This Row],[data Início]]))</f>
        <v>9/2024</v>
      </c>
      <c r="R71" s="10" t="s">
        <v>275</v>
      </c>
      <c r="S71" s="17"/>
    </row>
    <row r="72" spans="1:19" s="20" customFormat="1" ht="15.95" customHeight="1" x14ac:dyDescent="0.25">
      <c r="A72" s="9" t="s">
        <v>244</v>
      </c>
      <c r="B72" s="10" t="s">
        <v>276</v>
      </c>
      <c r="C72" s="16" t="s">
        <v>277</v>
      </c>
      <c r="D72" s="10" t="s">
        <v>247</v>
      </c>
      <c r="E72" s="11">
        <v>45558</v>
      </c>
      <c r="F72" s="11" t="s">
        <v>176</v>
      </c>
      <c r="G72" s="11">
        <v>45561</v>
      </c>
      <c r="H72" s="11" t="s">
        <v>54</v>
      </c>
      <c r="I72" s="11" t="s">
        <v>25</v>
      </c>
      <c r="J72" s="11" t="s">
        <v>26</v>
      </c>
      <c r="K72" s="41">
        <v>1574.39</v>
      </c>
      <c r="L72" s="12">
        <v>438</v>
      </c>
      <c r="M72" s="13">
        <v>3.5</v>
      </c>
      <c r="N72" s="14" cm="1">
        <f t="array" ref="N72">IFERROR(IF(M72=0,"",L72*M72),"")</f>
        <v>1533</v>
      </c>
      <c r="O72" s="14">
        <f t="shared" si="2"/>
        <v>3107.3900000000003</v>
      </c>
      <c r="P72" s="10" t="s">
        <v>27</v>
      </c>
      <c r="Q72" s="15" t="str" cm="1">
        <f t="array" ref="Q72">IF(Tabela13[[#This Row],[data Início]]="","",MONTH(Tabela13[[#This Row],[data Início]])&amp;"/"&amp;YEAR(Tabela13[[#This Row],[data Início]]))</f>
        <v>9/2024</v>
      </c>
      <c r="R72" s="10" t="s">
        <v>55</v>
      </c>
      <c r="S72" s="17"/>
    </row>
    <row r="73" spans="1:19" s="21" customFormat="1" ht="15.95" customHeight="1" x14ac:dyDescent="0.25">
      <c r="A73" s="9" t="s">
        <v>244</v>
      </c>
      <c r="B73" s="10" t="s">
        <v>278</v>
      </c>
      <c r="C73" s="16" t="s">
        <v>279</v>
      </c>
      <c r="D73" s="10" t="s">
        <v>22</v>
      </c>
      <c r="E73" s="11">
        <v>45559</v>
      </c>
      <c r="F73" s="11" t="s">
        <v>176</v>
      </c>
      <c r="G73" s="11">
        <v>45559</v>
      </c>
      <c r="H73" s="11" t="s">
        <v>280</v>
      </c>
      <c r="I73" s="11" t="s">
        <v>60</v>
      </c>
      <c r="J73" s="11" t="s">
        <v>64</v>
      </c>
      <c r="K73" s="41"/>
      <c r="L73" s="12">
        <v>311</v>
      </c>
      <c r="M73" s="13">
        <v>0</v>
      </c>
      <c r="N73" s="44" t="s">
        <v>61</v>
      </c>
      <c r="O73" s="14"/>
      <c r="P73" s="10" t="s">
        <v>27</v>
      </c>
      <c r="Q73" s="15" t="str" cm="1">
        <f t="array" ref="Q73">IF(Tabela13[[#This Row],[data Início]]="","",MONTH(Tabela13[[#This Row],[data Início]])&amp;"/"&amp;YEAR(Tabela13[[#This Row],[data Início]]))</f>
        <v>9/2024</v>
      </c>
      <c r="R73" s="10" t="s">
        <v>281</v>
      </c>
      <c r="S73" s="17"/>
    </row>
    <row r="74" spans="1:19" s="21" customFormat="1" ht="15.95" customHeight="1" x14ac:dyDescent="0.25">
      <c r="A74" s="9" t="s">
        <v>244</v>
      </c>
      <c r="B74" s="10" t="s">
        <v>282</v>
      </c>
      <c r="C74" s="16" t="s">
        <v>283</v>
      </c>
      <c r="D74" s="10" t="s">
        <v>22</v>
      </c>
      <c r="E74" s="11">
        <v>45558</v>
      </c>
      <c r="F74" s="11" t="s">
        <v>176</v>
      </c>
      <c r="G74" s="11">
        <v>45558</v>
      </c>
      <c r="H74" s="11" t="s">
        <v>260</v>
      </c>
      <c r="I74" s="11" t="s">
        <v>60</v>
      </c>
      <c r="J74" s="11" t="s">
        <v>43</v>
      </c>
      <c r="K74" s="41"/>
      <c r="L74" s="12">
        <v>345</v>
      </c>
      <c r="M74" s="13">
        <v>0</v>
      </c>
      <c r="N74" s="44" t="s">
        <v>61</v>
      </c>
      <c r="O74" s="44"/>
      <c r="P74" s="10" t="s">
        <v>27</v>
      </c>
      <c r="Q74" s="15" t="str" cm="1">
        <f t="array" ref="Q74">IF(Tabela13[[#This Row],[data Início]]="","",MONTH(Tabela13[[#This Row],[data Início]])&amp;"/"&amp;YEAR(Tabela13[[#This Row],[data Início]]))</f>
        <v>9/2024</v>
      </c>
      <c r="R74" s="10" t="s">
        <v>28</v>
      </c>
      <c r="S74" s="17"/>
    </row>
    <row r="75" spans="1:19" s="21" customFormat="1" ht="15.95" customHeight="1" x14ac:dyDescent="0.25">
      <c r="A75" s="9" t="s">
        <v>244</v>
      </c>
      <c r="B75" s="10" t="s">
        <v>284</v>
      </c>
      <c r="C75" s="16" t="s">
        <v>285</v>
      </c>
      <c r="D75" s="10" t="s">
        <v>117</v>
      </c>
      <c r="E75" s="11">
        <v>45565</v>
      </c>
      <c r="F75" s="11" t="s">
        <v>176</v>
      </c>
      <c r="G75" s="11">
        <v>45569</v>
      </c>
      <c r="H75" s="11" t="s">
        <v>286</v>
      </c>
      <c r="I75" s="11" t="s">
        <v>25</v>
      </c>
      <c r="J75" s="11" t="s">
        <v>26</v>
      </c>
      <c r="K75" s="41">
        <v>2141.13</v>
      </c>
      <c r="L75" s="12">
        <v>311</v>
      </c>
      <c r="M75" s="13">
        <v>4.5</v>
      </c>
      <c r="N75" s="14" cm="1">
        <f t="array" ref="N75">IFERROR(IF(M75=0,"",L75*M75),"")</f>
        <v>1399.5</v>
      </c>
      <c r="O75" s="14">
        <f t="shared" si="2"/>
        <v>3540.63</v>
      </c>
      <c r="P75" s="10" t="s">
        <v>27</v>
      </c>
      <c r="Q75" s="15" t="str" cm="1">
        <f t="array" ref="Q75">IF(Tabela13[[#This Row],[data Início]]="","",MONTH(Tabela13[[#This Row],[data Início]])&amp;"/"&amp;YEAR(Tabela13[[#This Row],[data Início]]))</f>
        <v>9/2024</v>
      </c>
      <c r="R75" s="10" t="s">
        <v>287</v>
      </c>
      <c r="S75" s="17"/>
    </row>
    <row r="76" spans="1:19" s="21" customFormat="1" ht="15.95" customHeight="1" x14ac:dyDescent="0.25">
      <c r="A76" s="9" t="s">
        <v>244</v>
      </c>
      <c r="B76" s="10" t="s">
        <v>288</v>
      </c>
      <c r="C76" s="16" t="s">
        <v>289</v>
      </c>
      <c r="D76" s="10" t="s">
        <v>117</v>
      </c>
      <c r="E76" s="11">
        <v>45565</v>
      </c>
      <c r="F76" s="11" t="s">
        <v>176</v>
      </c>
      <c r="G76" s="11">
        <v>45569</v>
      </c>
      <c r="H76" s="11" t="s">
        <v>91</v>
      </c>
      <c r="I76" s="11" t="s">
        <v>25</v>
      </c>
      <c r="J76" s="11" t="s">
        <v>26</v>
      </c>
      <c r="K76" s="41">
        <v>1862.93</v>
      </c>
      <c r="L76" s="12">
        <v>311</v>
      </c>
      <c r="M76" s="13">
        <v>4.5</v>
      </c>
      <c r="N76" s="14" cm="1">
        <f t="array" ref="N76">IFERROR(IF(M76=0,"",L76*M76),"")</f>
        <v>1399.5</v>
      </c>
      <c r="O76" s="14">
        <f t="shared" si="2"/>
        <v>3262.4300000000003</v>
      </c>
      <c r="P76" s="10" t="s">
        <v>27</v>
      </c>
      <c r="Q76" s="15" t="str" cm="1">
        <f t="array" ref="Q76">IF(Tabela13[[#This Row],[data Início]]="","",MONTH(Tabela13[[#This Row],[data Início]])&amp;"/"&amp;YEAR(Tabela13[[#This Row],[data Início]]))</f>
        <v>9/2024</v>
      </c>
      <c r="R76" s="10" t="s">
        <v>290</v>
      </c>
      <c r="S76" s="17"/>
    </row>
    <row r="77" spans="1:19" s="21" customFormat="1" ht="15.95" customHeight="1" x14ac:dyDescent="0.25">
      <c r="A77" s="9" t="s">
        <v>291</v>
      </c>
      <c r="B77" s="10" t="s">
        <v>292</v>
      </c>
      <c r="C77" s="16" t="s">
        <v>293</v>
      </c>
      <c r="D77" s="10" t="s">
        <v>294</v>
      </c>
      <c r="E77" s="11">
        <v>45540</v>
      </c>
      <c r="F77" s="11" t="s">
        <v>295</v>
      </c>
      <c r="G77" s="11">
        <v>45541</v>
      </c>
      <c r="H77" s="11" t="s">
        <v>191</v>
      </c>
      <c r="I77" s="11" t="s">
        <v>25</v>
      </c>
      <c r="J77" s="11" t="s">
        <v>26</v>
      </c>
      <c r="K77" s="41">
        <v>1358.55</v>
      </c>
      <c r="L77" s="12">
        <v>438</v>
      </c>
      <c r="M77" s="13">
        <v>1.5</v>
      </c>
      <c r="N77" s="14">
        <f t="array" ref="N77">IFERROR(IF(M77=0,"",L77*M77),"")</f>
        <v>657</v>
      </c>
      <c r="O77" s="14">
        <f t="shared" si="2"/>
        <v>2015.55</v>
      </c>
      <c r="P77" s="10" t="s">
        <v>27</v>
      </c>
      <c r="Q77" s="15" t="str" cm="1">
        <f t="array" ref="Q77">IF(Tabela13[[#This Row],[data Início]]="","",MONTH(Tabela13[[#This Row],[data Início]])&amp;"/"&amp;YEAR(Tabela13[[#This Row],[data Início]]))</f>
        <v>9/2024</v>
      </c>
      <c r="R77" s="10" t="s">
        <v>28</v>
      </c>
      <c r="S77" s="17"/>
    </row>
    <row r="78" spans="1:19" s="21" customFormat="1" ht="15.95" customHeight="1" x14ac:dyDescent="0.25">
      <c r="A78" s="9" t="s">
        <v>291</v>
      </c>
      <c r="B78" s="10" t="s">
        <v>296</v>
      </c>
      <c r="C78" s="16" t="s">
        <v>297</v>
      </c>
      <c r="D78" s="10" t="s">
        <v>294</v>
      </c>
      <c r="E78" s="11">
        <v>45547</v>
      </c>
      <c r="F78" s="11" t="s">
        <v>295</v>
      </c>
      <c r="G78" s="11">
        <v>45548</v>
      </c>
      <c r="H78" s="11" t="s">
        <v>191</v>
      </c>
      <c r="I78" s="11" t="s">
        <v>25</v>
      </c>
      <c r="J78" s="11" t="s">
        <v>26</v>
      </c>
      <c r="K78" s="41">
        <v>1468.65</v>
      </c>
      <c r="L78" s="12">
        <v>345</v>
      </c>
      <c r="M78" s="13">
        <v>1.5</v>
      </c>
      <c r="N78" s="14" cm="1">
        <f t="array" ref="N78">IFERROR(IF(M78=0,"",L78*M78),"")</f>
        <v>517.5</v>
      </c>
      <c r="O78" s="14">
        <f t="shared" si="2"/>
        <v>1986.15</v>
      </c>
      <c r="P78" s="10" t="s">
        <v>27</v>
      </c>
      <c r="Q78" s="15" t="str" cm="1">
        <f t="array" ref="Q78">IF(Tabela13[[#This Row],[data Início]]="","",MONTH(Tabela13[[#This Row],[data Início]])&amp;"/"&amp;YEAR(Tabela13[[#This Row],[data Início]]))</f>
        <v>9/2024</v>
      </c>
      <c r="R78" s="10" t="s">
        <v>28</v>
      </c>
      <c r="S78" s="17"/>
    </row>
    <row r="79" spans="1:19" s="21" customFormat="1" ht="15.95" customHeight="1" x14ac:dyDescent="0.25">
      <c r="A79" s="9" t="s">
        <v>291</v>
      </c>
      <c r="B79" s="10" t="s">
        <v>298</v>
      </c>
      <c r="C79" s="16" t="s">
        <v>299</v>
      </c>
      <c r="D79" s="10" t="s">
        <v>294</v>
      </c>
      <c r="E79" s="11">
        <v>45546</v>
      </c>
      <c r="F79" s="11" t="s">
        <v>295</v>
      </c>
      <c r="G79" s="11">
        <v>45547</v>
      </c>
      <c r="H79" s="11" t="s">
        <v>191</v>
      </c>
      <c r="I79" s="11" t="s">
        <v>25</v>
      </c>
      <c r="J79" s="11" t="s">
        <v>26</v>
      </c>
      <c r="K79" s="41">
        <v>1868.18</v>
      </c>
      <c r="L79" s="12">
        <v>345</v>
      </c>
      <c r="M79" s="13">
        <v>1.5</v>
      </c>
      <c r="N79" s="14">
        <f t="array" ref="N79">IFERROR(IF(M79=0,"",L79*M79),"")</f>
        <v>517.5</v>
      </c>
      <c r="O79" s="14">
        <f t="shared" si="2"/>
        <v>2385.6800000000003</v>
      </c>
      <c r="P79" s="10" t="s">
        <v>27</v>
      </c>
      <c r="Q79" s="15" t="str" cm="1">
        <f t="array" ref="Q79">IF(Tabela13[[#This Row],[data Início]]="","",MONTH(Tabela13[[#This Row],[data Início]])&amp;"/"&amp;YEAR(Tabela13[[#This Row],[data Início]]))</f>
        <v>9/2024</v>
      </c>
      <c r="R79" s="10" t="s">
        <v>28</v>
      </c>
      <c r="S79" s="17"/>
    </row>
    <row r="80" spans="1:19" s="21" customFormat="1" ht="15.95" customHeight="1" x14ac:dyDescent="0.25">
      <c r="A80" s="9" t="s">
        <v>291</v>
      </c>
      <c r="B80" s="10" t="s">
        <v>300</v>
      </c>
      <c r="C80" s="16" t="s">
        <v>301</v>
      </c>
      <c r="D80" s="10" t="s">
        <v>22</v>
      </c>
      <c r="E80" s="11">
        <v>45552</v>
      </c>
      <c r="F80" s="11" t="s">
        <v>295</v>
      </c>
      <c r="G80" s="11">
        <v>45553</v>
      </c>
      <c r="H80" s="11" t="s">
        <v>191</v>
      </c>
      <c r="I80" s="11" t="s">
        <v>25</v>
      </c>
      <c r="J80" s="11" t="s">
        <v>26</v>
      </c>
      <c r="K80" s="41">
        <v>1668.55</v>
      </c>
      <c r="L80" s="12">
        <v>438</v>
      </c>
      <c r="M80" s="13">
        <v>1.5</v>
      </c>
      <c r="N80" s="14">
        <f t="array" ref="N80">IFERROR(IF(M80=0,"",L80*M80),"")</f>
        <v>657</v>
      </c>
      <c r="O80" s="14">
        <f t="shared" si="2"/>
        <v>2325.5500000000002</v>
      </c>
      <c r="P80" s="10" t="s">
        <v>27</v>
      </c>
      <c r="Q80" s="15" t="str" cm="1">
        <f t="array" ref="Q80">IF(Tabela13[[#This Row],[data Início]]="","",MONTH(Tabela13[[#This Row],[data Início]])&amp;"/"&amp;YEAR(Tabela13[[#This Row],[data Início]]))</f>
        <v>9/2024</v>
      </c>
      <c r="R80" s="10" t="s">
        <v>28</v>
      </c>
      <c r="S80" s="17"/>
    </row>
    <row r="81" spans="1:19" s="21" customFormat="1" ht="15.95" customHeight="1" x14ac:dyDescent="0.25">
      <c r="A81" s="9" t="s">
        <v>302</v>
      </c>
      <c r="B81" s="10" t="s">
        <v>303</v>
      </c>
      <c r="C81" s="16" t="s">
        <v>304</v>
      </c>
      <c r="D81" s="10" t="s">
        <v>22</v>
      </c>
      <c r="E81" s="11">
        <v>45536</v>
      </c>
      <c r="F81" s="11" t="s">
        <v>198</v>
      </c>
      <c r="G81" s="11">
        <v>45542</v>
      </c>
      <c r="H81" s="11" t="s">
        <v>102</v>
      </c>
      <c r="I81" s="11" t="s">
        <v>25</v>
      </c>
      <c r="J81" s="11" t="s">
        <v>26</v>
      </c>
      <c r="K81" s="41">
        <v>3244.25</v>
      </c>
      <c r="L81" s="12">
        <v>345</v>
      </c>
      <c r="M81" s="13">
        <v>6.5</v>
      </c>
      <c r="N81" s="14" cm="1">
        <f t="array" ref="N81">IFERROR(IF(M81=0,"",L81*M81),"")</f>
        <v>2242.5</v>
      </c>
      <c r="O81" s="14">
        <f t="shared" si="2"/>
        <v>5486.75</v>
      </c>
      <c r="P81" s="10" t="s">
        <v>44</v>
      </c>
      <c r="Q81" s="15" t="str" cm="1">
        <f t="array" ref="Q81">IF(Tabela13[[#This Row],[data Início]]="","",MONTH(Tabela13[[#This Row],[data Início]])&amp;"/"&amp;YEAR(Tabela13[[#This Row],[data Início]]))</f>
        <v>9/2024</v>
      </c>
      <c r="R81" s="10" t="s">
        <v>45</v>
      </c>
      <c r="S81" s="17"/>
    </row>
    <row r="82" spans="1:19" s="21" customFormat="1" ht="15.95" customHeight="1" x14ac:dyDescent="0.25">
      <c r="A82" s="9" t="s">
        <v>302</v>
      </c>
      <c r="B82" s="10" t="s">
        <v>305</v>
      </c>
      <c r="C82" s="16" t="s">
        <v>306</v>
      </c>
      <c r="D82" s="10" t="s">
        <v>22</v>
      </c>
      <c r="E82" s="11">
        <v>45560</v>
      </c>
      <c r="F82" s="11" t="s">
        <v>198</v>
      </c>
      <c r="G82" s="11">
        <v>45562</v>
      </c>
      <c r="H82" s="11" t="s">
        <v>307</v>
      </c>
      <c r="I82" s="11" t="s">
        <v>25</v>
      </c>
      <c r="J82" s="11" t="s">
        <v>26</v>
      </c>
      <c r="K82" s="41">
        <v>1085.73</v>
      </c>
      <c r="L82" s="12">
        <v>345</v>
      </c>
      <c r="M82" s="13">
        <v>2.5</v>
      </c>
      <c r="N82" s="14" cm="1">
        <f t="array" ref="N82">IFERROR(IF(M82=0,"",L82*M82),"")</f>
        <v>862.5</v>
      </c>
      <c r="O82" s="14">
        <f t="shared" si="2"/>
        <v>1948.23</v>
      </c>
      <c r="P82" s="10" t="s">
        <v>27</v>
      </c>
      <c r="Q82" s="15" t="str" cm="1">
        <f t="array" ref="Q82">IF(Tabela13[[#This Row],[data Início]]="","",MONTH(Tabela13[[#This Row],[data Início]])&amp;"/"&amp;YEAR(Tabela13[[#This Row],[data Início]]))</f>
        <v>9/2024</v>
      </c>
      <c r="R82" s="10" t="s">
        <v>28</v>
      </c>
      <c r="S82" s="17"/>
    </row>
    <row r="83" spans="1:19" s="21" customFormat="1" ht="15.95" customHeight="1" x14ac:dyDescent="0.25">
      <c r="A83" s="9" t="s">
        <v>302</v>
      </c>
      <c r="B83" s="10" t="s">
        <v>308</v>
      </c>
      <c r="C83" s="16" t="s">
        <v>309</v>
      </c>
      <c r="D83" s="10" t="s">
        <v>36</v>
      </c>
      <c r="E83" s="11">
        <v>45560</v>
      </c>
      <c r="F83" s="11" t="s">
        <v>198</v>
      </c>
      <c r="G83" s="11">
        <v>45562</v>
      </c>
      <c r="H83" s="11" t="s">
        <v>307</v>
      </c>
      <c r="I83" s="11" t="s">
        <v>76</v>
      </c>
      <c r="J83" s="11" t="s">
        <v>64</v>
      </c>
      <c r="K83" s="41"/>
      <c r="L83" s="12">
        <v>345</v>
      </c>
      <c r="M83" s="13">
        <v>2.5</v>
      </c>
      <c r="N83" s="14" cm="1">
        <f t="array" ref="N83">IFERROR(IF(M83=0,"",L83*M83),"")</f>
        <v>862.5</v>
      </c>
      <c r="O83" s="14">
        <f t="shared" si="2"/>
        <v>862.5</v>
      </c>
      <c r="P83" s="10" t="s">
        <v>27</v>
      </c>
      <c r="Q83" s="15" t="str" cm="1">
        <f t="array" ref="Q83">IF(Tabela13[[#This Row],[data Início]]="","",MONTH(Tabela13[[#This Row],[data Início]])&amp;"/"&amp;YEAR(Tabela13[[#This Row],[data Início]]))</f>
        <v>9/2024</v>
      </c>
      <c r="R83" s="10" t="s">
        <v>28</v>
      </c>
      <c r="S83" s="17"/>
    </row>
    <row r="84" spans="1:19" s="21" customFormat="1" ht="15.95" customHeight="1" x14ac:dyDescent="0.25">
      <c r="A84" s="9" t="s">
        <v>310</v>
      </c>
      <c r="B84" s="10" t="s">
        <v>311</v>
      </c>
      <c r="C84" s="16" t="s">
        <v>312</v>
      </c>
      <c r="D84" s="10" t="s">
        <v>294</v>
      </c>
      <c r="E84" s="11">
        <v>45536</v>
      </c>
      <c r="F84" s="11" t="s">
        <v>313</v>
      </c>
      <c r="G84" s="11">
        <v>45548</v>
      </c>
      <c r="H84" s="11" t="s">
        <v>97</v>
      </c>
      <c r="I84" s="11" t="s">
        <v>314</v>
      </c>
      <c r="J84" s="11" t="s">
        <v>26</v>
      </c>
      <c r="K84" s="41">
        <v>3560.97</v>
      </c>
      <c r="L84" s="12">
        <v>345</v>
      </c>
      <c r="M84" s="13">
        <v>12.5</v>
      </c>
      <c r="N84" s="14">
        <f t="array" ref="N84">IFERROR(IF(M84=0,"",L84*M84),"")</f>
        <v>4312.5</v>
      </c>
      <c r="O84" s="14">
        <f t="shared" si="2"/>
        <v>7873.4699999999993</v>
      </c>
      <c r="P84" s="10" t="s">
        <v>44</v>
      </c>
      <c r="Q84" s="15" t="str" cm="1">
        <f t="array" ref="Q84">IF(Tabela13[[#This Row],[data Início]]="","",MONTH(Tabela13[[#This Row],[data Início]])&amp;"/"&amp;YEAR(Tabela13[[#This Row],[data Início]]))</f>
        <v>9/2024</v>
      </c>
      <c r="R84" s="10" t="s">
        <v>151</v>
      </c>
      <c r="S84" s="17"/>
    </row>
    <row r="85" spans="1:19" s="21" customFormat="1" ht="15.95" customHeight="1" x14ac:dyDescent="0.25">
      <c r="A85" s="9" t="s">
        <v>310</v>
      </c>
      <c r="B85" s="10" t="s">
        <v>232</v>
      </c>
      <c r="C85" s="16" t="s">
        <v>233</v>
      </c>
      <c r="D85" s="10" t="s">
        <v>294</v>
      </c>
      <c r="E85" s="11">
        <v>45537</v>
      </c>
      <c r="F85" s="11" t="s">
        <v>234</v>
      </c>
      <c r="G85" s="11"/>
      <c r="H85" s="11" t="s">
        <v>54</v>
      </c>
      <c r="I85" s="11" t="s">
        <v>60</v>
      </c>
      <c r="J85" s="11"/>
      <c r="K85" s="41"/>
      <c r="L85" s="12">
        <v>345</v>
      </c>
      <c r="M85" s="13">
        <v>0</v>
      </c>
      <c r="N85" s="44" t="s">
        <v>61</v>
      </c>
      <c r="O85" s="14"/>
      <c r="P85" s="10" t="s">
        <v>27</v>
      </c>
      <c r="Q85" s="15" t="str" cm="1">
        <f t="array" ref="Q85">IF(Tabela13[[#This Row],[data Início]]="","",MONTH(Tabela13[[#This Row],[data Início]])&amp;"/"&amp;YEAR(Tabela13[[#This Row],[data Início]]))</f>
        <v>9/2024</v>
      </c>
      <c r="R85" s="10" t="s">
        <v>315</v>
      </c>
      <c r="S85" s="17"/>
    </row>
    <row r="86" spans="1:19" s="21" customFormat="1" ht="15.95" customHeight="1" x14ac:dyDescent="0.25">
      <c r="A86" s="9" t="s">
        <v>310</v>
      </c>
      <c r="B86" s="10" t="s">
        <v>316</v>
      </c>
      <c r="C86" s="16" t="s">
        <v>317</v>
      </c>
      <c r="D86" s="10" t="s">
        <v>318</v>
      </c>
      <c r="E86" s="11">
        <v>45543</v>
      </c>
      <c r="F86" s="11" t="s">
        <v>234</v>
      </c>
      <c r="G86" s="11">
        <v>45569</v>
      </c>
      <c r="H86" s="42" t="s">
        <v>319</v>
      </c>
      <c r="I86" s="11" t="s">
        <v>320</v>
      </c>
      <c r="J86" s="11" t="s">
        <v>43</v>
      </c>
      <c r="K86" s="41"/>
      <c r="L86" s="12">
        <v>345</v>
      </c>
      <c r="M86" s="13">
        <v>26.5</v>
      </c>
      <c r="N86" s="14" cm="1">
        <f t="array" ref="N86">IFERROR(IF(M86=0,"",L86*M86),"")</f>
        <v>9142.5</v>
      </c>
      <c r="O86" s="14">
        <f t="shared" si="2"/>
        <v>9142.5</v>
      </c>
      <c r="P86" s="10" t="s">
        <v>44</v>
      </c>
      <c r="Q86" s="15" t="str" cm="1">
        <f t="array" ref="Q86">IF(Tabela13[[#This Row],[data Início]]="","",MONTH(Tabela13[[#This Row],[data Início]])&amp;"/"&amp;YEAR(Tabela13[[#This Row],[data Início]]))</f>
        <v>9/2024</v>
      </c>
      <c r="R86" s="10" t="s">
        <v>321</v>
      </c>
      <c r="S86" s="17"/>
    </row>
    <row r="87" spans="1:19" s="21" customFormat="1" ht="15.95" customHeight="1" x14ac:dyDescent="0.25">
      <c r="A87" s="9" t="s">
        <v>310</v>
      </c>
      <c r="B87" s="10" t="s">
        <v>322</v>
      </c>
      <c r="C87" s="16" t="s">
        <v>323</v>
      </c>
      <c r="D87" s="10" t="s">
        <v>318</v>
      </c>
      <c r="E87" s="11">
        <v>45543</v>
      </c>
      <c r="F87" s="11" t="s">
        <v>313</v>
      </c>
      <c r="G87" s="11">
        <v>45555</v>
      </c>
      <c r="H87" s="42" t="s">
        <v>319</v>
      </c>
      <c r="I87" s="11" t="s">
        <v>324</v>
      </c>
      <c r="J87" s="11" t="s">
        <v>43</v>
      </c>
      <c r="K87" s="41"/>
      <c r="L87" s="12">
        <v>345</v>
      </c>
      <c r="M87" s="13">
        <v>12.5</v>
      </c>
      <c r="N87" s="14" cm="1">
        <f t="array" ref="N87">IFERROR(IF(M87=0,"",L87*M87),"")</f>
        <v>4312.5</v>
      </c>
      <c r="O87" s="14">
        <f t="shared" si="2"/>
        <v>4312.5</v>
      </c>
      <c r="P87" s="10" t="s">
        <v>44</v>
      </c>
      <c r="Q87" s="15" t="str" cm="1">
        <f t="array" ref="Q87">IF(Tabela13[[#This Row],[data Início]]="","",MONTH(Tabela13[[#This Row],[data Início]])&amp;"/"&amp;YEAR(Tabela13[[#This Row],[data Início]]))</f>
        <v>9/2024</v>
      </c>
      <c r="R87" s="10" t="s">
        <v>325</v>
      </c>
      <c r="S87" s="17"/>
    </row>
    <row r="88" spans="1:19" s="21" customFormat="1" ht="15.95" customHeight="1" x14ac:dyDescent="0.25">
      <c r="A88" s="9" t="s">
        <v>310</v>
      </c>
      <c r="B88" s="10" t="s">
        <v>326</v>
      </c>
      <c r="C88" s="16" t="s">
        <v>327</v>
      </c>
      <c r="D88" s="10" t="s">
        <v>318</v>
      </c>
      <c r="E88" s="11">
        <v>45543</v>
      </c>
      <c r="F88" s="11" t="s">
        <v>234</v>
      </c>
      <c r="G88" s="11">
        <v>45548</v>
      </c>
      <c r="H88" s="42" t="s">
        <v>319</v>
      </c>
      <c r="I88" s="11" t="s">
        <v>328</v>
      </c>
      <c r="J88" s="11" t="s">
        <v>43</v>
      </c>
      <c r="K88" s="41"/>
      <c r="L88" s="12">
        <v>345</v>
      </c>
      <c r="M88" s="13">
        <v>5.5</v>
      </c>
      <c r="N88" s="14" cm="1">
        <f t="array" ref="N88">IFERROR(IF(M88=0,"",L88*M88),"")</f>
        <v>1897.5</v>
      </c>
      <c r="O88" s="14">
        <f t="shared" si="2"/>
        <v>1897.5</v>
      </c>
      <c r="P88" s="10" t="s">
        <v>44</v>
      </c>
      <c r="Q88" s="15" t="str" cm="1">
        <f t="array" ref="Q88">IF(Tabela13[[#This Row],[data Início]]="","",MONTH(Tabela13[[#This Row],[data Início]])&amp;"/"&amp;YEAR(Tabela13[[#This Row],[data Início]]))</f>
        <v>9/2024</v>
      </c>
      <c r="R88" s="10" t="s">
        <v>329</v>
      </c>
      <c r="S88" s="17"/>
    </row>
    <row r="89" spans="1:19" s="21" customFormat="1" ht="15.95" customHeight="1" x14ac:dyDescent="0.25">
      <c r="A89" s="9" t="s">
        <v>310</v>
      </c>
      <c r="B89" s="10" t="s">
        <v>330</v>
      </c>
      <c r="C89" s="16" t="s">
        <v>331</v>
      </c>
      <c r="D89" s="10" t="s">
        <v>332</v>
      </c>
      <c r="E89" s="11">
        <v>45543</v>
      </c>
      <c r="F89" s="11" t="s">
        <v>234</v>
      </c>
      <c r="G89" s="11">
        <v>45562</v>
      </c>
      <c r="H89" s="42" t="s">
        <v>319</v>
      </c>
      <c r="I89" s="11" t="s">
        <v>324</v>
      </c>
      <c r="J89" s="11" t="s">
        <v>43</v>
      </c>
      <c r="K89" s="41"/>
      <c r="L89" s="12">
        <v>345</v>
      </c>
      <c r="M89" s="13">
        <v>19.5</v>
      </c>
      <c r="N89" s="14" cm="1">
        <f t="array" ref="N89">IFERROR(IF(M89=0,"",L89*M89),"")</f>
        <v>6727.5</v>
      </c>
      <c r="O89" s="14">
        <f t="shared" si="2"/>
        <v>6727.5</v>
      </c>
      <c r="P89" s="10" t="s">
        <v>44</v>
      </c>
      <c r="Q89" s="15" t="str" cm="1">
        <f t="array" ref="Q89">IF(Tabela13[[#This Row],[data Início]]="","",MONTH(Tabela13[[#This Row],[data Início]])&amp;"/"&amp;YEAR(Tabela13[[#This Row],[data Início]]))</f>
        <v>9/2024</v>
      </c>
      <c r="R89" s="10" t="s">
        <v>329</v>
      </c>
      <c r="S89" s="17"/>
    </row>
    <row r="90" spans="1:19" s="21" customFormat="1" ht="15.95" customHeight="1" x14ac:dyDescent="0.25">
      <c r="A90" s="9" t="s">
        <v>310</v>
      </c>
      <c r="B90" s="10" t="s">
        <v>333</v>
      </c>
      <c r="C90" s="16" t="s">
        <v>334</v>
      </c>
      <c r="D90" s="10" t="s">
        <v>318</v>
      </c>
      <c r="E90" s="11">
        <v>45543</v>
      </c>
      <c r="F90" s="11" t="s">
        <v>234</v>
      </c>
      <c r="G90" s="11">
        <v>45569</v>
      </c>
      <c r="H90" s="42" t="s">
        <v>319</v>
      </c>
      <c r="I90" s="11" t="s">
        <v>328</v>
      </c>
      <c r="J90" s="11" t="s">
        <v>43</v>
      </c>
      <c r="K90" s="41"/>
      <c r="L90" s="12">
        <v>345</v>
      </c>
      <c r="M90" s="13">
        <v>26.5</v>
      </c>
      <c r="N90" s="14" cm="1">
        <f t="array" ref="N90">IFERROR(IF(M90=0,"",L90*M90),"")</f>
        <v>9142.5</v>
      </c>
      <c r="O90" s="14">
        <f t="shared" si="2"/>
        <v>9142.5</v>
      </c>
      <c r="P90" s="10" t="s">
        <v>44</v>
      </c>
      <c r="Q90" s="15" t="str" cm="1">
        <f t="array" ref="Q90">IF(Tabela13[[#This Row],[data Início]]="","",MONTH(Tabela13[[#This Row],[data Início]])&amp;"/"&amp;YEAR(Tabela13[[#This Row],[data Início]]))</f>
        <v>9/2024</v>
      </c>
      <c r="R90" s="10" t="s">
        <v>335</v>
      </c>
      <c r="S90" s="17"/>
    </row>
    <row r="91" spans="1:19" s="21" customFormat="1" ht="15.95" customHeight="1" x14ac:dyDescent="0.25">
      <c r="A91" s="9" t="s">
        <v>310</v>
      </c>
      <c r="B91" s="10" t="s">
        <v>336</v>
      </c>
      <c r="C91" s="16" t="s">
        <v>337</v>
      </c>
      <c r="D91" s="10" t="s">
        <v>318</v>
      </c>
      <c r="E91" s="11">
        <v>45550</v>
      </c>
      <c r="F91" s="11" t="s">
        <v>234</v>
      </c>
      <c r="G91" s="11">
        <v>45569</v>
      </c>
      <c r="H91" s="42" t="s">
        <v>319</v>
      </c>
      <c r="I91" s="11" t="s">
        <v>324</v>
      </c>
      <c r="J91" s="11" t="s">
        <v>43</v>
      </c>
      <c r="K91" s="41"/>
      <c r="L91" s="12">
        <v>345</v>
      </c>
      <c r="M91" s="13">
        <v>19.5</v>
      </c>
      <c r="N91" s="14" cm="1">
        <f t="array" ref="N91">IFERROR(IF(M91=0,"",L91*M91),"")</f>
        <v>6727.5</v>
      </c>
      <c r="O91" s="14">
        <f t="shared" si="2"/>
        <v>6727.5</v>
      </c>
      <c r="P91" s="10" t="s">
        <v>44</v>
      </c>
      <c r="Q91" s="15" t="str" cm="1">
        <f t="array" ref="Q91">IF(Tabela13[[#This Row],[data Início]]="","",MONTH(Tabela13[[#This Row],[data Início]])&amp;"/"&amp;YEAR(Tabela13[[#This Row],[data Início]]))</f>
        <v>9/2024</v>
      </c>
      <c r="R91" s="10" t="s">
        <v>338</v>
      </c>
      <c r="S91" s="17"/>
    </row>
    <row r="92" spans="1:19" s="21" customFormat="1" ht="15.95" customHeight="1" x14ac:dyDescent="0.25">
      <c r="A92" s="9" t="s">
        <v>310</v>
      </c>
      <c r="B92" s="10" t="s">
        <v>339</v>
      </c>
      <c r="C92" s="16" t="s">
        <v>340</v>
      </c>
      <c r="D92" s="10" t="s">
        <v>318</v>
      </c>
      <c r="E92" s="11">
        <v>45543</v>
      </c>
      <c r="F92" s="11" t="s">
        <v>234</v>
      </c>
      <c r="G92" s="11">
        <v>45548</v>
      </c>
      <c r="H92" s="42" t="s">
        <v>319</v>
      </c>
      <c r="I92" s="11" t="s">
        <v>341</v>
      </c>
      <c r="J92" s="11" t="s">
        <v>43</v>
      </c>
      <c r="K92" s="41"/>
      <c r="L92" s="12">
        <v>345</v>
      </c>
      <c r="M92" s="13">
        <v>5.5</v>
      </c>
      <c r="N92" s="14" cm="1">
        <f t="array" ref="N92">IFERROR(IF(M92=0,"",L92*M92),"")</f>
        <v>1897.5</v>
      </c>
      <c r="O92" s="14">
        <f t="shared" si="2"/>
        <v>1897.5</v>
      </c>
      <c r="P92" s="10" t="s">
        <v>44</v>
      </c>
      <c r="Q92" s="15" t="str" cm="1">
        <f t="array" ref="Q92">IF(Tabela13[[#This Row],[data Início]]="","",MONTH(Tabela13[[#This Row],[data Início]])&amp;"/"&amp;YEAR(Tabela13[[#This Row],[data Início]]))</f>
        <v>9/2024</v>
      </c>
      <c r="R92" s="10" t="s">
        <v>329</v>
      </c>
      <c r="S92" s="17"/>
    </row>
    <row r="93" spans="1:19" s="21" customFormat="1" ht="15.95" customHeight="1" x14ac:dyDescent="0.25">
      <c r="A93" s="9" t="s">
        <v>310</v>
      </c>
      <c r="B93" s="10" t="s">
        <v>342</v>
      </c>
      <c r="C93" s="16" t="s">
        <v>343</v>
      </c>
      <c r="D93" s="10" t="s">
        <v>318</v>
      </c>
      <c r="E93" s="11">
        <v>45543</v>
      </c>
      <c r="F93" s="11" t="s">
        <v>234</v>
      </c>
      <c r="G93" s="11">
        <v>45555</v>
      </c>
      <c r="H93" s="42" t="s">
        <v>319</v>
      </c>
      <c r="I93" s="11" t="s">
        <v>328</v>
      </c>
      <c r="J93" s="11" t="s">
        <v>43</v>
      </c>
      <c r="K93" s="41"/>
      <c r="L93" s="12">
        <v>345</v>
      </c>
      <c r="M93" s="13">
        <v>12.5</v>
      </c>
      <c r="N93" s="14" cm="1">
        <f t="array" ref="N93">IFERROR(IF(M93=0,"",L93*M93),"")</f>
        <v>4312.5</v>
      </c>
      <c r="O93" s="14">
        <f t="shared" si="2"/>
        <v>4312.5</v>
      </c>
      <c r="P93" s="10" t="s">
        <v>44</v>
      </c>
      <c r="Q93" s="15" t="str" cm="1">
        <f t="array" ref="Q93">IF(Tabela13[[#This Row],[data Início]]="","",MONTH(Tabela13[[#This Row],[data Início]])&amp;"/"&amp;YEAR(Tabela13[[#This Row],[data Início]]))</f>
        <v>9/2024</v>
      </c>
      <c r="R93" s="10" t="s">
        <v>335</v>
      </c>
      <c r="S93" s="17"/>
    </row>
    <row r="94" spans="1:19" s="21" customFormat="1" ht="15.95" customHeight="1" x14ac:dyDescent="0.25">
      <c r="A94" s="9" t="s">
        <v>310</v>
      </c>
      <c r="B94" s="10" t="s">
        <v>344</v>
      </c>
      <c r="C94" s="16" t="s">
        <v>345</v>
      </c>
      <c r="D94" s="10" t="s">
        <v>318</v>
      </c>
      <c r="E94" s="11">
        <v>45543</v>
      </c>
      <c r="F94" s="11" t="s">
        <v>234</v>
      </c>
      <c r="G94" s="11">
        <v>45569</v>
      </c>
      <c r="H94" s="42" t="s">
        <v>319</v>
      </c>
      <c r="I94" s="11" t="s">
        <v>346</v>
      </c>
      <c r="J94" s="11" t="s">
        <v>43</v>
      </c>
      <c r="K94" s="41"/>
      <c r="L94" s="12">
        <v>438</v>
      </c>
      <c r="M94" s="13">
        <v>26.5</v>
      </c>
      <c r="N94" s="14" cm="1">
        <f t="array" ref="N94">IFERROR(IF(M94=0,"",L94*M94),"")</f>
        <v>11607</v>
      </c>
      <c r="O94" s="14">
        <f t="shared" si="2"/>
        <v>11607</v>
      </c>
      <c r="P94" s="10" t="s">
        <v>44</v>
      </c>
      <c r="Q94" s="15" t="str" cm="1">
        <f t="array" ref="Q94">IF(Tabela13[[#This Row],[data Início]]="","",MONTH(Tabela13[[#This Row],[data Início]])&amp;"/"&amp;YEAR(Tabela13[[#This Row],[data Início]]))</f>
        <v>9/2024</v>
      </c>
      <c r="R94" s="10" t="s">
        <v>347</v>
      </c>
      <c r="S94" s="17"/>
    </row>
    <row r="95" spans="1:19" s="21" customFormat="1" ht="15.95" customHeight="1" x14ac:dyDescent="0.25">
      <c r="A95" s="9" t="s">
        <v>310</v>
      </c>
      <c r="B95" s="10" t="s">
        <v>348</v>
      </c>
      <c r="C95" s="16" t="s">
        <v>349</v>
      </c>
      <c r="D95" s="10" t="s">
        <v>318</v>
      </c>
      <c r="E95" s="11">
        <v>45543</v>
      </c>
      <c r="F95" s="11" t="s">
        <v>313</v>
      </c>
      <c r="G95" s="11">
        <v>45562</v>
      </c>
      <c r="H95" s="42" t="s">
        <v>319</v>
      </c>
      <c r="I95" s="11" t="s">
        <v>350</v>
      </c>
      <c r="J95" s="11" t="s">
        <v>43</v>
      </c>
      <c r="K95" s="41"/>
      <c r="L95" s="12">
        <v>438</v>
      </c>
      <c r="M95" s="13">
        <v>19.5</v>
      </c>
      <c r="N95" s="14" cm="1">
        <f t="array" ref="N95">IFERROR(IF(M95=0,"",L95*M95),"")</f>
        <v>8541</v>
      </c>
      <c r="O95" s="14">
        <f t="shared" si="2"/>
        <v>8541</v>
      </c>
      <c r="P95" s="10" t="s">
        <v>44</v>
      </c>
      <c r="Q95" s="15" t="str" cm="1">
        <f t="array" ref="Q95">IF(Tabela13[[#This Row],[data Início]]="","",MONTH(Tabela13[[#This Row],[data Início]])&amp;"/"&amp;YEAR(Tabela13[[#This Row],[data Início]]))</f>
        <v>9/2024</v>
      </c>
      <c r="R95" s="10" t="s">
        <v>347</v>
      </c>
      <c r="S95" s="17"/>
    </row>
    <row r="96" spans="1:19" s="21" customFormat="1" ht="15.95" customHeight="1" x14ac:dyDescent="0.25">
      <c r="A96" s="9" t="s">
        <v>310</v>
      </c>
      <c r="B96" s="10" t="s">
        <v>351</v>
      </c>
      <c r="C96" s="16" t="s">
        <v>352</v>
      </c>
      <c r="D96" s="10" t="s">
        <v>353</v>
      </c>
      <c r="E96" s="11">
        <v>45543</v>
      </c>
      <c r="F96" s="11" t="s">
        <v>234</v>
      </c>
      <c r="G96" s="11">
        <v>45548</v>
      </c>
      <c r="H96" s="42" t="s">
        <v>319</v>
      </c>
      <c r="I96" s="11" t="s">
        <v>324</v>
      </c>
      <c r="J96" s="11" t="s">
        <v>43</v>
      </c>
      <c r="K96" s="41"/>
      <c r="L96" s="12">
        <v>345</v>
      </c>
      <c r="M96" s="13">
        <v>5.5</v>
      </c>
      <c r="N96" s="14" cm="1">
        <f t="array" ref="N96">IFERROR(IF(M96=0,"",L96*M96),"")</f>
        <v>1897.5</v>
      </c>
      <c r="O96" s="14">
        <f t="shared" si="2"/>
        <v>1897.5</v>
      </c>
      <c r="P96" s="10" t="s">
        <v>44</v>
      </c>
      <c r="Q96" s="15" t="str" cm="1">
        <f t="array" ref="Q96">IF(Tabela13[[#This Row],[data Início]]="","",MONTH(Tabela13[[#This Row],[data Início]])&amp;"/"&amp;YEAR(Tabela13[[#This Row],[data Início]]))</f>
        <v>9/2024</v>
      </c>
      <c r="R96" s="10" t="s">
        <v>354</v>
      </c>
      <c r="S96" s="17"/>
    </row>
    <row r="97" spans="1:19" s="21" customFormat="1" ht="15.95" customHeight="1" x14ac:dyDescent="0.25">
      <c r="A97" s="9" t="s">
        <v>310</v>
      </c>
      <c r="B97" s="10" t="s">
        <v>355</v>
      </c>
      <c r="C97" s="16" t="s">
        <v>356</v>
      </c>
      <c r="D97" s="10" t="s">
        <v>294</v>
      </c>
      <c r="E97" s="11">
        <v>45550</v>
      </c>
      <c r="F97" s="11" t="s">
        <v>234</v>
      </c>
      <c r="G97" s="11">
        <v>45555</v>
      </c>
      <c r="H97" s="42" t="s">
        <v>319</v>
      </c>
      <c r="I97" s="11" t="s">
        <v>324</v>
      </c>
      <c r="J97" s="11" t="s">
        <v>43</v>
      </c>
      <c r="K97" s="41"/>
      <c r="L97" s="12">
        <v>345</v>
      </c>
      <c r="M97" s="13">
        <v>5.5</v>
      </c>
      <c r="N97" s="14" cm="1">
        <f t="array" ref="N97">IFERROR(IF(M97=0,"",L97*M97),"")</f>
        <v>1897.5</v>
      </c>
      <c r="O97" s="14">
        <f t="shared" si="2"/>
        <v>1897.5</v>
      </c>
      <c r="P97" s="10" t="s">
        <v>44</v>
      </c>
      <c r="Q97" s="15" t="str" cm="1">
        <f t="array" ref="Q97">IF(Tabela13[[#This Row],[data Início]]="","",MONTH(Tabela13[[#This Row],[data Início]])&amp;"/"&amp;YEAR(Tabela13[[#This Row],[data Início]]))</f>
        <v>9/2024</v>
      </c>
      <c r="R97" s="10" t="s">
        <v>357</v>
      </c>
      <c r="S97" s="17"/>
    </row>
    <row r="98" spans="1:19" s="21" customFormat="1" ht="15.95" customHeight="1" x14ac:dyDescent="0.25">
      <c r="A98" s="9" t="s">
        <v>310</v>
      </c>
      <c r="B98" s="10" t="s">
        <v>358</v>
      </c>
      <c r="C98" s="16" t="s">
        <v>359</v>
      </c>
      <c r="D98" s="10" t="s">
        <v>318</v>
      </c>
      <c r="E98" s="11">
        <v>45550</v>
      </c>
      <c r="F98" s="11" t="s">
        <v>234</v>
      </c>
      <c r="G98" s="11">
        <v>45555</v>
      </c>
      <c r="H98" s="42" t="s">
        <v>319</v>
      </c>
      <c r="I98" s="11" t="s">
        <v>324</v>
      </c>
      <c r="J98" s="11" t="s">
        <v>43</v>
      </c>
      <c r="K98" s="41"/>
      <c r="L98" s="12">
        <v>345</v>
      </c>
      <c r="M98" s="13">
        <v>5.5</v>
      </c>
      <c r="N98" s="14" cm="1">
        <f t="array" ref="N98">IFERROR(IF(M98=0,"",L98*M98),"")</f>
        <v>1897.5</v>
      </c>
      <c r="O98" s="14">
        <f t="shared" ref="O98:O129" si="3">N98+K98</f>
        <v>1897.5</v>
      </c>
      <c r="P98" s="10" t="s">
        <v>44</v>
      </c>
      <c r="Q98" s="15" t="str" cm="1">
        <f t="array" ref="Q98">IF(Tabela13[[#This Row],[data Início]]="","",MONTH(Tabela13[[#This Row],[data Início]])&amp;"/"&amp;YEAR(Tabela13[[#This Row],[data Início]]))</f>
        <v>9/2024</v>
      </c>
      <c r="R98" s="10" t="s">
        <v>357</v>
      </c>
      <c r="S98" s="17"/>
    </row>
    <row r="99" spans="1:19" s="21" customFormat="1" ht="15.95" customHeight="1" x14ac:dyDescent="0.25">
      <c r="A99" s="9" t="s">
        <v>310</v>
      </c>
      <c r="B99" s="10" t="s">
        <v>360</v>
      </c>
      <c r="C99" s="16" t="s">
        <v>361</v>
      </c>
      <c r="D99" s="10" t="s">
        <v>318</v>
      </c>
      <c r="E99" s="11">
        <v>45550</v>
      </c>
      <c r="F99" s="11" t="s">
        <v>234</v>
      </c>
      <c r="G99" s="11">
        <v>45555</v>
      </c>
      <c r="H99" s="42" t="s">
        <v>319</v>
      </c>
      <c r="I99" s="11" t="s">
        <v>324</v>
      </c>
      <c r="J99" s="11" t="s">
        <v>43</v>
      </c>
      <c r="K99" s="41"/>
      <c r="L99" s="12">
        <v>438</v>
      </c>
      <c r="M99" s="13">
        <v>5.5</v>
      </c>
      <c r="N99" s="14" cm="1">
        <f t="array" ref="N99">IFERROR(IF(M99=0,"",L99*M99),"")</f>
        <v>2409</v>
      </c>
      <c r="O99" s="14">
        <f t="shared" si="3"/>
        <v>2409</v>
      </c>
      <c r="P99" s="10" t="s">
        <v>44</v>
      </c>
      <c r="Q99" s="15" t="str" cm="1">
        <f t="array" ref="Q99">IF(Tabela13[[#This Row],[data Início]]="","",MONTH(Tabela13[[#This Row],[data Início]])&amp;"/"&amp;YEAR(Tabela13[[#This Row],[data Início]]))</f>
        <v>9/2024</v>
      </c>
      <c r="R99" s="10" t="s">
        <v>357</v>
      </c>
      <c r="S99" s="17"/>
    </row>
    <row r="100" spans="1:19" s="21" customFormat="1" ht="15.95" customHeight="1" x14ac:dyDescent="0.25">
      <c r="A100" s="9" t="s">
        <v>310</v>
      </c>
      <c r="B100" s="10" t="s">
        <v>362</v>
      </c>
      <c r="C100" s="16" t="s">
        <v>363</v>
      </c>
      <c r="D100" s="10" t="s">
        <v>318</v>
      </c>
      <c r="E100" s="11">
        <v>45550</v>
      </c>
      <c r="F100" s="11" t="s">
        <v>234</v>
      </c>
      <c r="G100" s="11">
        <v>45555</v>
      </c>
      <c r="H100" s="42" t="s">
        <v>319</v>
      </c>
      <c r="I100" s="11" t="s">
        <v>364</v>
      </c>
      <c r="J100" s="11" t="s">
        <v>43</v>
      </c>
      <c r="K100" s="41"/>
      <c r="L100" s="12">
        <v>345</v>
      </c>
      <c r="M100" s="13">
        <v>5.5</v>
      </c>
      <c r="N100" s="14" cm="1">
        <f t="array" ref="N100">IFERROR(IF(M100=0,"",L100*M100),"")</f>
        <v>1897.5</v>
      </c>
      <c r="O100" s="14">
        <f t="shared" si="3"/>
        <v>1897.5</v>
      </c>
      <c r="P100" s="10" t="s">
        <v>44</v>
      </c>
      <c r="Q100" s="15" t="str" cm="1">
        <f t="array" ref="Q100">IF(Tabela13[[#This Row],[data Início]]="","",MONTH(Tabela13[[#This Row],[data Início]])&amp;"/"&amp;YEAR(Tabela13[[#This Row],[data Início]]))</f>
        <v>9/2024</v>
      </c>
      <c r="R100" s="10" t="s">
        <v>354</v>
      </c>
      <c r="S100" s="17"/>
    </row>
    <row r="101" spans="1:19" s="21" customFormat="1" ht="15.95" customHeight="1" x14ac:dyDescent="0.25">
      <c r="A101" s="9" t="s">
        <v>310</v>
      </c>
      <c r="B101" s="10" t="s">
        <v>365</v>
      </c>
      <c r="C101" s="16" t="s">
        <v>366</v>
      </c>
      <c r="D101" s="10" t="s">
        <v>294</v>
      </c>
      <c r="E101" s="11">
        <v>45550</v>
      </c>
      <c r="F101" s="11" t="s">
        <v>234</v>
      </c>
      <c r="G101" s="11">
        <v>45555</v>
      </c>
      <c r="H101" s="42" t="s">
        <v>319</v>
      </c>
      <c r="I101" s="11" t="s">
        <v>324</v>
      </c>
      <c r="J101" s="11" t="s">
        <v>43</v>
      </c>
      <c r="K101" s="41"/>
      <c r="L101" s="12">
        <v>345</v>
      </c>
      <c r="M101" s="13">
        <v>5.5</v>
      </c>
      <c r="N101" s="14" cm="1">
        <f t="array" ref="N101">IFERROR(IF(M101=0,"",L101*M101),"")</f>
        <v>1897.5</v>
      </c>
      <c r="O101" s="14">
        <f t="shared" si="3"/>
        <v>1897.5</v>
      </c>
      <c r="P101" s="10" t="s">
        <v>44</v>
      </c>
      <c r="Q101" s="15" t="str" cm="1">
        <f t="array" ref="Q101">IF(Tabela13[[#This Row],[data Início]]="","",MONTH(Tabela13[[#This Row],[data Início]])&amp;"/"&amp;YEAR(Tabela13[[#This Row],[data Início]]))</f>
        <v>9/2024</v>
      </c>
      <c r="R101" s="10" t="s">
        <v>357</v>
      </c>
      <c r="S101" s="17"/>
    </row>
    <row r="102" spans="1:19" s="21" customFormat="1" ht="15.95" customHeight="1" x14ac:dyDescent="0.25">
      <c r="A102" s="9" t="s">
        <v>310</v>
      </c>
      <c r="B102" s="10" t="s">
        <v>367</v>
      </c>
      <c r="C102" s="16" t="s">
        <v>368</v>
      </c>
      <c r="D102" s="10" t="s">
        <v>318</v>
      </c>
      <c r="E102" s="11">
        <v>45550</v>
      </c>
      <c r="F102" s="11" t="s">
        <v>234</v>
      </c>
      <c r="G102" s="11">
        <v>45562</v>
      </c>
      <c r="H102" s="42" t="s">
        <v>42</v>
      </c>
      <c r="I102" s="11" t="s">
        <v>350</v>
      </c>
      <c r="J102" s="11" t="s">
        <v>43</v>
      </c>
      <c r="K102" s="41"/>
      <c r="L102" s="12">
        <v>345</v>
      </c>
      <c r="M102" s="13">
        <v>12.5</v>
      </c>
      <c r="N102" s="14" cm="1">
        <f t="array" ref="N102">IFERROR(IF(M102=0,"",L102*M102),"")</f>
        <v>4312.5</v>
      </c>
      <c r="O102" s="14">
        <f t="shared" si="3"/>
        <v>4312.5</v>
      </c>
      <c r="P102" s="10" t="s">
        <v>44</v>
      </c>
      <c r="Q102" s="15" t="str" cm="1">
        <f t="array" ref="Q102">IF(Tabela13[[#This Row],[data Início]]="","",MONTH(Tabela13[[#This Row],[data Início]])&amp;"/"&amp;YEAR(Tabela13[[#This Row],[data Início]]))</f>
        <v>9/2024</v>
      </c>
      <c r="R102" s="10" t="s">
        <v>369</v>
      </c>
      <c r="S102" s="17"/>
    </row>
    <row r="103" spans="1:19" s="21" customFormat="1" ht="15.95" customHeight="1" x14ac:dyDescent="0.25">
      <c r="A103" s="9" t="s">
        <v>310</v>
      </c>
      <c r="B103" s="10" t="s">
        <v>370</v>
      </c>
      <c r="C103" s="16" t="s">
        <v>371</v>
      </c>
      <c r="D103" s="10" t="s">
        <v>372</v>
      </c>
      <c r="E103" s="11">
        <v>45550</v>
      </c>
      <c r="F103" s="11" t="s">
        <v>234</v>
      </c>
      <c r="G103" s="11">
        <v>45569</v>
      </c>
      <c r="H103" s="42" t="s">
        <v>319</v>
      </c>
      <c r="I103" s="11" t="s">
        <v>346</v>
      </c>
      <c r="J103" s="11" t="s">
        <v>43</v>
      </c>
      <c r="K103" s="41"/>
      <c r="L103" s="12">
        <v>345</v>
      </c>
      <c r="M103" s="13">
        <v>19.5</v>
      </c>
      <c r="N103" s="14" cm="1">
        <f t="array" ref="N103">IFERROR(IF(M103=0,"",L103*M103),"")</f>
        <v>6727.5</v>
      </c>
      <c r="O103" s="14">
        <f t="shared" si="3"/>
        <v>6727.5</v>
      </c>
      <c r="P103" s="10" t="s">
        <v>44</v>
      </c>
      <c r="Q103" s="15" t="str" cm="1">
        <f t="array" ref="Q103">IF(Tabela13[[#This Row],[data Início]]="","",MONTH(Tabela13[[#This Row],[data Início]])&amp;"/"&amp;YEAR(Tabela13[[#This Row],[data Início]]))</f>
        <v>9/2024</v>
      </c>
      <c r="R103" s="10" t="s">
        <v>354</v>
      </c>
      <c r="S103" s="17"/>
    </row>
    <row r="104" spans="1:19" s="21" customFormat="1" ht="15.95" customHeight="1" x14ac:dyDescent="0.25">
      <c r="A104" s="9" t="s">
        <v>310</v>
      </c>
      <c r="B104" s="10" t="s">
        <v>373</v>
      </c>
      <c r="C104" s="16" t="s">
        <v>374</v>
      </c>
      <c r="D104" s="10" t="s">
        <v>372</v>
      </c>
      <c r="E104" s="11">
        <v>45550</v>
      </c>
      <c r="F104" s="11" t="s">
        <v>234</v>
      </c>
      <c r="G104" s="11">
        <v>45562</v>
      </c>
      <c r="H104" s="42" t="s">
        <v>319</v>
      </c>
      <c r="I104" s="11" t="s">
        <v>375</v>
      </c>
      <c r="J104" s="11" t="s">
        <v>43</v>
      </c>
      <c r="K104" s="41"/>
      <c r="L104" s="12">
        <v>345</v>
      </c>
      <c r="M104" s="13">
        <v>12.5</v>
      </c>
      <c r="N104" s="14" cm="1">
        <f t="array" ref="N104">IFERROR(IF(M104=0,"",L104*M104),"")</f>
        <v>4312.5</v>
      </c>
      <c r="O104" s="14">
        <f t="shared" si="3"/>
        <v>4312.5</v>
      </c>
      <c r="P104" s="10" t="s">
        <v>44</v>
      </c>
      <c r="Q104" s="15" t="str" cm="1">
        <f t="array" ref="Q104">IF(Tabela13[[#This Row],[data Início]]="","",MONTH(Tabela13[[#This Row],[data Início]])&amp;"/"&amp;YEAR(Tabela13[[#This Row],[data Início]]))</f>
        <v>9/2024</v>
      </c>
      <c r="R104" s="10" t="s">
        <v>354</v>
      </c>
      <c r="S104" s="17"/>
    </row>
    <row r="105" spans="1:19" s="21" customFormat="1" ht="15.95" customHeight="1" x14ac:dyDescent="0.25">
      <c r="A105" s="9" t="s">
        <v>310</v>
      </c>
      <c r="B105" s="10" t="s">
        <v>376</v>
      </c>
      <c r="C105" s="16" t="s">
        <v>377</v>
      </c>
      <c r="D105" s="10" t="s">
        <v>318</v>
      </c>
      <c r="E105" s="11">
        <v>45557</v>
      </c>
      <c r="F105" s="11" t="s">
        <v>234</v>
      </c>
      <c r="G105" s="11">
        <v>45562</v>
      </c>
      <c r="H105" s="42" t="s">
        <v>319</v>
      </c>
      <c r="I105" s="11" t="s">
        <v>324</v>
      </c>
      <c r="J105" s="11" t="s">
        <v>43</v>
      </c>
      <c r="K105" s="41"/>
      <c r="L105" s="12">
        <v>345</v>
      </c>
      <c r="M105" s="13">
        <v>5.5</v>
      </c>
      <c r="N105" s="14" cm="1">
        <f t="array" ref="N105">IFERROR(IF(M105=0,"",L105*M105),"")</f>
        <v>1897.5</v>
      </c>
      <c r="O105" s="14">
        <f t="shared" si="3"/>
        <v>1897.5</v>
      </c>
      <c r="P105" s="10" t="s">
        <v>44</v>
      </c>
      <c r="Q105" s="15" t="str" cm="1">
        <f t="array" ref="Q105">IF(Tabela13[[#This Row],[data Início]]="","",MONTH(Tabela13[[#This Row],[data Início]])&amp;"/"&amp;YEAR(Tabela13[[#This Row],[data Início]]))</f>
        <v>9/2024</v>
      </c>
      <c r="R105" s="10" t="s">
        <v>378</v>
      </c>
      <c r="S105" s="17"/>
    </row>
    <row r="106" spans="1:19" s="21" customFormat="1" ht="15.95" customHeight="1" x14ac:dyDescent="0.25">
      <c r="A106" s="9" t="s">
        <v>310</v>
      </c>
      <c r="B106" s="10" t="s">
        <v>379</v>
      </c>
      <c r="C106" s="16" t="s">
        <v>380</v>
      </c>
      <c r="D106" s="10" t="s">
        <v>318</v>
      </c>
      <c r="E106" s="11">
        <v>45557</v>
      </c>
      <c r="F106" s="11" t="s">
        <v>313</v>
      </c>
      <c r="G106" s="11">
        <v>45562</v>
      </c>
      <c r="H106" s="42" t="s">
        <v>319</v>
      </c>
      <c r="I106" s="11" t="s">
        <v>328</v>
      </c>
      <c r="J106" s="11" t="s">
        <v>43</v>
      </c>
      <c r="K106" s="41"/>
      <c r="L106" s="12">
        <v>345</v>
      </c>
      <c r="M106" s="13">
        <v>5.5</v>
      </c>
      <c r="N106" s="14" cm="1">
        <f t="array" ref="N106">IFERROR(IF(M106=0,"",L106*M106),"")</f>
        <v>1897.5</v>
      </c>
      <c r="O106" s="14">
        <f t="shared" si="3"/>
        <v>1897.5</v>
      </c>
      <c r="P106" s="10" t="s">
        <v>44</v>
      </c>
      <c r="Q106" s="15" t="str" cm="1">
        <f t="array" ref="Q106">IF(Tabela13[[#This Row],[data Início]]="","",MONTH(Tabela13[[#This Row],[data Início]])&amp;"/"&amp;YEAR(Tabela13[[#This Row],[data Início]]))</f>
        <v>9/2024</v>
      </c>
      <c r="R106" s="10" t="s">
        <v>378</v>
      </c>
      <c r="S106" s="17"/>
    </row>
    <row r="107" spans="1:19" s="21" customFormat="1" ht="15.95" customHeight="1" x14ac:dyDescent="0.25">
      <c r="A107" s="9" t="s">
        <v>310</v>
      </c>
      <c r="B107" s="10" t="s">
        <v>381</v>
      </c>
      <c r="C107" s="16" t="s">
        <v>382</v>
      </c>
      <c r="D107" s="10" t="s">
        <v>318</v>
      </c>
      <c r="E107" s="11">
        <v>45557</v>
      </c>
      <c r="F107" s="11" t="s">
        <v>234</v>
      </c>
      <c r="G107" s="11">
        <v>45562</v>
      </c>
      <c r="H107" s="42" t="s">
        <v>319</v>
      </c>
      <c r="I107" s="11" t="s">
        <v>324</v>
      </c>
      <c r="J107" s="11" t="s">
        <v>43</v>
      </c>
      <c r="K107" s="41"/>
      <c r="L107" s="12">
        <v>345</v>
      </c>
      <c r="M107" s="13">
        <v>5.5</v>
      </c>
      <c r="N107" s="14" cm="1">
        <f t="array" ref="N107">IFERROR(IF(M107=0,"",L107*M107),"")</f>
        <v>1897.5</v>
      </c>
      <c r="O107" s="14">
        <f t="shared" si="3"/>
        <v>1897.5</v>
      </c>
      <c r="P107" s="10" t="s">
        <v>44</v>
      </c>
      <c r="Q107" s="15" t="str" cm="1">
        <f t="array" ref="Q107">IF(Tabela13[[#This Row],[data Início]]="","",MONTH(Tabela13[[#This Row],[data Início]])&amp;"/"&amp;YEAR(Tabela13[[#This Row],[data Início]]))</f>
        <v>9/2024</v>
      </c>
      <c r="R107" s="10" t="s">
        <v>378</v>
      </c>
      <c r="S107" s="17"/>
    </row>
    <row r="108" spans="1:19" s="21" customFormat="1" ht="15.95" customHeight="1" x14ac:dyDescent="0.25">
      <c r="A108" s="9" t="s">
        <v>310</v>
      </c>
      <c r="B108" s="10" t="s">
        <v>383</v>
      </c>
      <c r="C108" s="16" t="s">
        <v>384</v>
      </c>
      <c r="D108" s="10" t="s">
        <v>294</v>
      </c>
      <c r="E108" s="11">
        <v>45557</v>
      </c>
      <c r="F108" s="11" t="s">
        <v>234</v>
      </c>
      <c r="G108" s="11">
        <v>45562</v>
      </c>
      <c r="H108" s="42" t="s">
        <v>319</v>
      </c>
      <c r="I108" s="11" t="s">
        <v>324</v>
      </c>
      <c r="J108" s="11" t="s">
        <v>43</v>
      </c>
      <c r="K108" s="41"/>
      <c r="L108" s="12">
        <v>345</v>
      </c>
      <c r="M108" s="13">
        <v>5.5</v>
      </c>
      <c r="N108" s="14" cm="1">
        <f t="array" ref="N108">IFERROR(IF(M108=0,"",L108*M108),"")</f>
        <v>1897.5</v>
      </c>
      <c r="O108" s="14">
        <f t="shared" si="3"/>
        <v>1897.5</v>
      </c>
      <c r="P108" s="10" t="s">
        <v>44</v>
      </c>
      <c r="Q108" s="15" t="str" cm="1">
        <f t="array" ref="Q108">IF(Tabela13[[#This Row],[data Início]]="","",MONTH(Tabela13[[#This Row],[data Início]])&amp;"/"&amp;YEAR(Tabela13[[#This Row],[data Início]]))</f>
        <v>9/2024</v>
      </c>
      <c r="R108" s="10" t="s">
        <v>378</v>
      </c>
      <c r="S108" s="17"/>
    </row>
    <row r="109" spans="1:19" s="21" customFormat="1" ht="15.95" customHeight="1" x14ac:dyDescent="0.25">
      <c r="A109" s="9" t="s">
        <v>310</v>
      </c>
      <c r="B109" s="10" t="s">
        <v>385</v>
      </c>
      <c r="C109" s="16" t="s">
        <v>386</v>
      </c>
      <c r="D109" s="10" t="s">
        <v>387</v>
      </c>
      <c r="E109" s="11">
        <v>45557</v>
      </c>
      <c r="F109" s="11" t="s">
        <v>234</v>
      </c>
      <c r="G109" s="11">
        <v>45576</v>
      </c>
      <c r="H109" s="42" t="s">
        <v>319</v>
      </c>
      <c r="I109" s="11" t="s">
        <v>320</v>
      </c>
      <c r="J109" s="11" t="s">
        <v>43</v>
      </c>
      <c r="K109" s="41"/>
      <c r="L109" s="12">
        <v>345</v>
      </c>
      <c r="M109" s="13">
        <v>19.5</v>
      </c>
      <c r="N109" s="14" cm="1">
        <f t="array" ref="N109">IFERROR(IF(M109=0,"",L109*M109),"")</f>
        <v>6727.5</v>
      </c>
      <c r="O109" s="14">
        <f t="shared" si="3"/>
        <v>6727.5</v>
      </c>
      <c r="P109" s="10" t="s">
        <v>44</v>
      </c>
      <c r="Q109" s="15" t="str" cm="1">
        <f t="array" ref="Q109">IF(Tabela13[[#This Row],[data Início]]="","",MONTH(Tabela13[[#This Row],[data Início]])&amp;"/"&amp;YEAR(Tabela13[[#This Row],[data Início]]))</f>
        <v>9/2024</v>
      </c>
      <c r="R109" s="10" t="s">
        <v>354</v>
      </c>
      <c r="S109" s="17"/>
    </row>
    <row r="110" spans="1:19" s="21" customFormat="1" ht="15.95" customHeight="1" x14ac:dyDescent="0.25">
      <c r="A110" s="9" t="s">
        <v>310</v>
      </c>
      <c r="B110" s="10" t="s">
        <v>388</v>
      </c>
      <c r="C110" s="16" t="s">
        <v>389</v>
      </c>
      <c r="D110" s="10" t="s">
        <v>318</v>
      </c>
      <c r="E110" s="11">
        <v>45557</v>
      </c>
      <c r="F110" s="11" t="s">
        <v>234</v>
      </c>
      <c r="G110" s="11">
        <v>45562</v>
      </c>
      <c r="H110" s="42" t="s">
        <v>319</v>
      </c>
      <c r="I110" s="11" t="s">
        <v>324</v>
      </c>
      <c r="J110" s="11" t="s">
        <v>43</v>
      </c>
      <c r="K110" s="41"/>
      <c r="L110" s="12">
        <v>345</v>
      </c>
      <c r="M110" s="13">
        <v>5.5</v>
      </c>
      <c r="N110" s="14" cm="1">
        <f t="array" ref="N110">IFERROR(IF(M110=0,"",L110*M110),"")</f>
        <v>1897.5</v>
      </c>
      <c r="O110" s="14">
        <f t="shared" si="3"/>
        <v>1897.5</v>
      </c>
      <c r="P110" s="10" t="s">
        <v>44</v>
      </c>
      <c r="Q110" s="15" t="str" cm="1">
        <f t="array" ref="Q110">IF(Tabela13[[#This Row],[data Início]]="","",MONTH(Tabela13[[#This Row],[data Início]])&amp;"/"&amp;YEAR(Tabela13[[#This Row],[data Início]]))</f>
        <v>9/2024</v>
      </c>
      <c r="R110" s="10" t="s">
        <v>378</v>
      </c>
      <c r="S110" s="17"/>
    </row>
    <row r="111" spans="1:19" s="21" customFormat="1" ht="15.95" customHeight="1" x14ac:dyDescent="0.25">
      <c r="A111" s="9" t="s">
        <v>310</v>
      </c>
      <c r="B111" s="10" t="s">
        <v>390</v>
      </c>
      <c r="C111" s="16" t="s">
        <v>391</v>
      </c>
      <c r="D111" s="10" t="s">
        <v>318</v>
      </c>
      <c r="E111" s="11">
        <v>45557</v>
      </c>
      <c r="F111" s="11" t="s">
        <v>313</v>
      </c>
      <c r="G111" s="11">
        <v>45562</v>
      </c>
      <c r="H111" s="42" t="s">
        <v>319</v>
      </c>
      <c r="I111" s="11" t="s">
        <v>346</v>
      </c>
      <c r="J111" s="11" t="s">
        <v>43</v>
      </c>
      <c r="K111" s="41"/>
      <c r="L111" s="12">
        <v>345</v>
      </c>
      <c r="M111" s="13">
        <v>5.5</v>
      </c>
      <c r="N111" s="14" cm="1">
        <f t="array" ref="N111">IFERROR(IF(M111=0,"",L111*M111),"")</f>
        <v>1897.5</v>
      </c>
      <c r="O111" s="14">
        <f t="shared" si="3"/>
        <v>1897.5</v>
      </c>
      <c r="P111" s="10" t="s">
        <v>44</v>
      </c>
      <c r="Q111" s="15" t="str" cm="1">
        <f t="array" ref="Q111">IF(Tabela13[[#This Row],[data Início]]="","",MONTH(Tabela13[[#This Row],[data Início]])&amp;"/"&amp;YEAR(Tabela13[[#This Row],[data Início]]))</f>
        <v>9/2024</v>
      </c>
      <c r="R111" s="10" t="s">
        <v>378</v>
      </c>
      <c r="S111" s="17"/>
    </row>
    <row r="112" spans="1:19" s="21" customFormat="1" ht="15.95" customHeight="1" x14ac:dyDescent="0.25">
      <c r="A112" s="9" t="s">
        <v>310</v>
      </c>
      <c r="B112" s="10" t="s">
        <v>392</v>
      </c>
      <c r="C112" s="16" t="s">
        <v>393</v>
      </c>
      <c r="D112" s="10" t="s">
        <v>294</v>
      </c>
      <c r="E112" s="11">
        <v>45564</v>
      </c>
      <c r="F112" s="11" t="s">
        <v>234</v>
      </c>
      <c r="G112" s="11">
        <v>45569</v>
      </c>
      <c r="H112" s="42" t="s">
        <v>319</v>
      </c>
      <c r="I112" s="11" t="s">
        <v>324</v>
      </c>
      <c r="J112" s="11" t="s">
        <v>43</v>
      </c>
      <c r="K112" s="41"/>
      <c r="L112" s="12">
        <v>345</v>
      </c>
      <c r="M112" s="13">
        <v>5.5</v>
      </c>
      <c r="N112" s="14" cm="1">
        <f t="array" ref="N112">IFERROR(IF(M112=0,"",L112*M112),"")</f>
        <v>1897.5</v>
      </c>
      <c r="O112" s="14">
        <f t="shared" si="3"/>
        <v>1897.5</v>
      </c>
      <c r="P112" s="10" t="s">
        <v>44</v>
      </c>
      <c r="Q112" s="15" t="str" cm="1">
        <f t="array" ref="Q112">IF(Tabela13[[#This Row],[data Início]]="","",MONTH(Tabela13[[#This Row],[data Início]])&amp;"/"&amp;YEAR(Tabela13[[#This Row],[data Início]]))</f>
        <v>9/2024</v>
      </c>
      <c r="R112" s="10" t="s">
        <v>394</v>
      </c>
      <c r="S112" s="17"/>
    </row>
    <row r="113" spans="1:19" s="21" customFormat="1" ht="15.95" customHeight="1" x14ac:dyDescent="0.25">
      <c r="A113" s="9" t="s">
        <v>310</v>
      </c>
      <c r="B113" s="10" t="s">
        <v>326</v>
      </c>
      <c r="C113" s="16" t="s">
        <v>327</v>
      </c>
      <c r="D113" s="10" t="s">
        <v>395</v>
      </c>
      <c r="E113" s="11">
        <v>45564</v>
      </c>
      <c r="F113" s="11" t="s">
        <v>234</v>
      </c>
      <c r="G113" s="11">
        <v>45576</v>
      </c>
      <c r="H113" s="42" t="s">
        <v>42</v>
      </c>
      <c r="I113" s="11" t="s">
        <v>60</v>
      </c>
      <c r="J113" s="11" t="s">
        <v>43</v>
      </c>
      <c r="K113" s="41"/>
      <c r="L113" s="12">
        <v>345</v>
      </c>
      <c r="M113" s="13">
        <v>12.5</v>
      </c>
      <c r="N113" s="14" cm="1">
        <f t="array" ref="N113">IFERROR(IF(M113=0,"",L113*M113),"")</f>
        <v>4312.5</v>
      </c>
      <c r="O113" s="14">
        <f t="shared" si="3"/>
        <v>4312.5</v>
      </c>
      <c r="P113" s="10" t="s">
        <v>44</v>
      </c>
      <c r="Q113" s="15" t="str" cm="1">
        <f t="array" ref="Q113">IF(Tabela13[[#This Row],[data Início]]="","",MONTH(Tabela13[[#This Row],[data Início]])&amp;"/"&amp;YEAR(Tabela13[[#This Row],[data Início]]))</f>
        <v>9/2024</v>
      </c>
      <c r="R113" s="10" t="s">
        <v>329</v>
      </c>
      <c r="S113" s="17"/>
    </row>
    <row r="114" spans="1:19" s="21" customFormat="1" ht="15.95" customHeight="1" x14ac:dyDescent="0.25">
      <c r="A114" s="9" t="s">
        <v>310</v>
      </c>
      <c r="B114" s="10" t="s">
        <v>396</v>
      </c>
      <c r="C114" s="16" t="s">
        <v>397</v>
      </c>
      <c r="D114" s="10" t="s">
        <v>294</v>
      </c>
      <c r="E114" s="11">
        <v>45564</v>
      </c>
      <c r="F114" s="11" t="s">
        <v>234</v>
      </c>
      <c r="G114" s="11">
        <v>45569</v>
      </c>
      <c r="H114" s="42" t="s">
        <v>319</v>
      </c>
      <c r="I114" s="11" t="s">
        <v>341</v>
      </c>
      <c r="J114" s="11" t="s">
        <v>43</v>
      </c>
      <c r="K114" s="41"/>
      <c r="L114" s="12">
        <v>345</v>
      </c>
      <c r="M114" s="13">
        <v>5.5</v>
      </c>
      <c r="N114" s="14" cm="1">
        <f t="array" ref="N114">IFERROR(IF(M114=0,"",L114*M114),"")</f>
        <v>1897.5</v>
      </c>
      <c r="O114" s="14">
        <f t="shared" si="3"/>
        <v>1897.5</v>
      </c>
      <c r="P114" s="10" t="s">
        <v>44</v>
      </c>
      <c r="Q114" s="15" t="str" cm="1">
        <f t="array" ref="Q114">IF(Tabela13[[#This Row],[data Início]]="","",MONTH(Tabela13[[#This Row],[data Início]])&amp;"/"&amp;YEAR(Tabela13[[#This Row],[data Início]]))</f>
        <v>9/2024</v>
      </c>
      <c r="R114" s="10" t="s">
        <v>394</v>
      </c>
      <c r="S114" s="17"/>
    </row>
    <row r="115" spans="1:19" s="21" customFormat="1" ht="15.95" customHeight="1" x14ac:dyDescent="0.25">
      <c r="A115" s="9" t="s">
        <v>310</v>
      </c>
      <c r="B115" s="10" t="s">
        <v>339</v>
      </c>
      <c r="C115" s="16" t="s">
        <v>340</v>
      </c>
      <c r="D115" s="10" t="s">
        <v>294</v>
      </c>
      <c r="E115" s="11">
        <v>45564</v>
      </c>
      <c r="F115" s="11" t="s">
        <v>234</v>
      </c>
      <c r="G115" s="11">
        <v>45576</v>
      </c>
      <c r="H115" s="42" t="s">
        <v>319</v>
      </c>
      <c r="I115" s="11" t="s">
        <v>324</v>
      </c>
      <c r="J115" s="11" t="s">
        <v>43</v>
      </c>
      <c r="K115" s="41"/>
      <c r="L115" s="12">
        <v>345</v>
      </c>
      <c r="M115" s="13">
        <v>12.5</v>
      </c>
      <c r="N115" s="14" cm="1">
        <f t="array" ref="N115">IFERROR(IF(M115=0,"",L115*M115),"")</f>
        <v>4312.5</v>
      </c>
      <c r="O115" s="14">
        <f t="shared" si="3"/>
        <v>4312.5</v>
      </c>
      <c r="P115" s="10" t="s">
        <v>44</v>
      </c>
      <c r="Q115" s="15" t="str" cm="1">
        <f t="array" ref="Q115">IF(Tabela13[[#This Row],[data Início]]="","",MONTH(Tabela13[[#This Row],[data Início]])&amp;"/"&amp;YEAR(Tabela13[[#This Row],[data Início]]))</f>
        <v>9/2024</v>
      </c>
      <c r="R115" s="10" t="s">
        <v>329</v>
      </c>
      <c r="S115" s="17"/>
    </row>
    <row r="116" spans="1:19" s="21" customFormat="1" ht="15.95" customHeight="1" x14ac:dyDescent="0.25">
      <c r="A116" s="9" t="s">
        <v>310</v>
      </c>
      <c r="B116" s="10" t="s">
        <v>398</v>
      </c>
      <c r="C116" s="16" t="s">
        <v>399</v>
      </c>
      <c r="D116" s="10" t="s">
        <v>294</v>
      </c>
      <c r="E116" s="11">
        <v>45564</v>
      </c>
      <c r="F116" s="11" t="s">
        <v>234</v>
      </c>
      <c r="G116" s="11">
        <v>45569</v>
      </c>
      <c r="H116" s="42" t="s">
        <v>319</v>
      </c>
      <c r="I116" s="11" t="s">
        <v>60</v>
      </c>
      <c r="J116" s="11" t="s">
        <v>43</v>
      </c>
      <c r="K116" s="41"/>
      <c r="L116" s="12">
        <v>345</v>
      </c>
      <c r="M116" s="13">
        <v>5.5</v>
      </c>
      <c r="N116" s="14" cm="1">
        <f t="array" ref="N116">IFERROR(IF(M116=0,"",L116*M116),"")</f>
        <v>1897.5</v>
      </c>
      <c r="O116" s="14">
        <f t="shared" si="3"/>
        <v>1897.5</v>
      </c>
      <c r="P116" s="10" t="s">
        <v>44</v>
      </c>
      <c r="Q116" s="15" t="str" cm="1">
        <f t="array" ref="Q116">IF(Tabela13[[#This Row],[data Início]]="","",MONTH(Tabela13[[#This Row],[data Início]])&amp;"/"&amp;YEAR(Tabela13[[#This Row],[data Início]]))</f>
        <v>9/2024</v>
      </c>
      <c r="R116" s="10" t="s">
        <v>394</v>
      </c>
      <c r="S116" s="17"/>
    </row>
    <row r="117" spans="1:19" s="21" customFormat="1" ht="15.95" customHeight="1" x14ac:dyDescent="0.25">
      <c r="A117" s="9" t="s">
        <v>310</v>
      </c>
      <c r="B117" s="10" t="s">
        <v>400</v>
      </c>
      <c r="C117" s="16" t="s">
        <v>401</v>
      </c>
      <c r="D117" s="10" t="s">
        <v>318</v>
      </c>
      <c r="E117" s="11">
        <v>45564</v>
      </c>
      <c r="F117" s="11" t="s">
        <v>234</v>
      </c>
      <c r="G117" s="11">
        <v>45569</v>
      </c>
      <c r="H117" s="42" t="s">
        <v>42</v>
      </c>
      <c r="I117" s="11" t="s">
        <v>320</v>
      </c>
      <c r="J117" s="11" t="s">
        <v>43</v>
      </c>
      <c r="K117" s="41"/>
      <c r="L117" s="12">
        <v>345</v>
      </c>
      <c r="M117" s="13">
        <v>5.5</v>
      </c>
      <c r="N117" s="14" cm="1">
        <f t="array" ref="N117">IFERROR(IF(M117=0,"",L117*M117),"")</f>
        <v>1897.5</v>
      </c>
      <c r="O117" s="14">
        <f t="shared" si="3"/>
        <v>1897.5</v>
      </c>
      <c r="P117" s="10" t="s">
        <v>44</v>
      </c>
      <c r="Q117" s="15" t="str" cm="1">
        <f t="array" ref="Q117">IF(Tabela13[[#This Row],[data Início]]="","",MONTH(Tabela13[[#This Row],[data Início]])&amp;"/"&amp;YEAR(Tabela13[[#This Row],[data Início]]))</f>
        <v>9/2024</v>
      </c>
      <c r="R117" s="10" t="s">
        <v>394</v>
      </c>
      <c r="S117" s="17"/>
    </row>
    <row r="118" spans="1:19" s="21" customFormat="1" ht="15.95" customHeight="1" x14ac:dyDescent="0.25">
      <c r="A118" s="9" t="s">
        <v>310</v>
      </c>
      <c r="B118" s="10" t="s">
        <v>311</v>
      </c>
      <c r="C118" s="16" t="s">
        <v>312</v>
      </c>
      <c r="D118" s="10" t="s">
        <v>294</v>
      </c>
      <c r="E118" s="11">
        <v>45564</v>
      </c>
      <c r="F118" s="11" t="s">
        <v>234</v>
      </c>
      <c r="G118" s="11">
        <v>45569</v>
      </c>
      <c r="H118" s="42" t="s">
        <v>319</v>
      </c>
      <c r="I118" s="11" t="s">
        <v>350</v>
      </c>
      <c r="J118" s="11" t="s">
        <v>64</v>
      </c>
      <c r="K118" s="41"/>
      <c r="L118" s="12">
        <v>345</v>
      </c>
      <c r="M118" s="13">
        <v>5.5</v>
      </c>
      <c r="N118" s="14" cm="1">
        <f t="array" ref="N118">IFERROR(IF(M118=0,"",L118*M118),"")</f>
        <v>1897.5</v>
      </c>
      <c r="O118" s="14">
        <f t="shared" si="3"/>
        <v>1897.5</v>
      </c>
      <c r="P118" s="10" t="s">
        <v>44</v>
      </c>
      <c r="Q118" s="15" t="str" cm="1">
        <f t="array" ref="Q118">IF(Tabela13[[#This Row],[data Início]]="","",MONTH(Tabela13[[#This Row],[data Início]])&amp;"/"&amp;YEAR(Tabela13[[#This Row],[data Início]]))</f>
        <v>9/2024</v>
      </c>
      <c r="R118" s="10" t="s">
        <v>394</v>
      </c>
      <c r="S118" s="17"/>
    </row>
    <row r="119" spans="1:19" s="21" customFormat="1" ht="15.95" customHeight="1" x14ac:dyDescent="0.25">
      <c r="A119" s="9" t="s">
        <v>310</v>
      </c>
      <c r="B119" s="10" t="s">
        <v>402</v>
      </c>
      <c r="C119" s="16" t="s">
        <v>403</v>
      </c>
      <c r="D119" s="10" t="s">
        <v>318</v>
      </c>
      <c r="E119" s="11">
        <v>45564</v>
      </c>
      <c r="F119" s="11" t="s">
        <v>313</v>
      </c>
      <c r="G119" s="11">
        <v>45569</v>
      </c>
      <c r="H119" s="42" t="s">
        <v>319</v>
      </c>
      <c r="I119" s="11" t="s">
        <v>324</v>
      </c>
      <c r="J119" s="11" t="s">
        <v>64</v>
      </c>
      <c r="K119" s="41"/>
      <c r="L119" s="12">
        <v>345</v>
      </c>
      <c r="M119" s="13">
        <v>5.5</v>
      </c>
      <c r="N119" s="14">
        <f t="array" ref="N119">IFERROR(IF(M119=0,"",L119*M119),"")</f>
        <v>1897.5</v>
      </c>
      <c r="O119" s="14">
        <f t="shared" si="3"/>
        <v>1897.5</v>
      </c>
      <c r="P119" s="10" t="s">
        <v>44</v>
      </c>
      <c r="Q119" s="15" t="str" cm="1">
        <f t="array" ref="Q119">IF(Tabela13[[#This Row],[data Início]]="","",MONTH(Tabela13[[#This Row],[data Início]])&amp;"/"&amp;YEAR(Tabela13[[#This Row],[data Início]]))</f>
        <v>9/2024</v>
      </c>
      <c r="R119" s="10" t="s">
        <v>394</v>
      </c>
      <c r="S119" s="17"/>
    </row>
    <row r="120" spans="1:19" s="21" customFormat="1" ht="15.95" customHeight="1" x14ac:dyDescent="0.25">
      <c r="A120" s="9" t="s">
        <v>310</v>
      </c>
      <c r="B120" s="10" t="s">
        <v>404</v>
      </c>
      <c r="C120" s="16" t="s">
        <v>405</v>
      </c>
      <c r="D120" s="10" t="s">
        <v>186</v>
      </c>
      <c r="E120" s="11">
        <v>45564</v>
      </c>
      <c r="F120" s="11" t="s">
        <v>313</v>
      </c>
      <c r="G120" s="11">
        <v>45576</v>
      </c>
      <c r="H120" s="42" t="s">
        <v>319</v>
      </c>
      <c r="I120" s="11" t="s">
        <v>324</v>
      </c>
      <c r="J120" s="11" t="s">
        <v>64</v>
      </c>
      <c r="K120" s="41"/>
      <c r="L120" s="12">
        <v>438</v>
      </c>
      <c r="M120" s="13">
        <v>12.5</v>
      </c>
      <c r="N120" s="14" cm="1">
        <f t="array" ref="N120">IFERROR(IF(M120=0,"",L120*M120),"")</f>
        <v>5475</v>
      </c>
      <c r="O120" s="14">
        <f t="shared" si="3"/>
        <v>5475</v>
      </c>
      <c r="P120" s="10" t="s">
        <v>44</v>
      </c>
      <c r="Q120" s="15" t="str" cm="1">
        <f t="array" ref="Q120">IF(Tabela13[[#This Row],[data Início]]="","",MONTH(Tabela13[[#This Row],[data Início]])&amp;"/"&amp;YEAR(Tabela13[[#This Row],[data Início]]))</f>
        <v>9/2024</v>
      </c>
      <c r="R120" s="10" t="s">
        <v>406</v>
      </c>
      <c r="S120" s="17"/>
    </row>
    <row r="121" spans="1:19" s="21" customFormat="1" ht="15.95" customHeight="1" x14ac:dyDescent="0.25">
      <c r="A121" s="9" t="s">
        <v>310</v>
      </c>
      <c r="B121" s="10" t="s">
        <v>351</v>
      </c>
      <c r="C121" s="16" t="s">
        <v>352</v>
      </c>
      <c r="D121" s="10" t="s">
        <v>353</v>
      </c>
      <c r="E121" s="11">
        <v>45564</v>
      </c>
      <c r="F121" s="11" t="s">
        <v>313</v>
      </c>
      <c r="G121" s="11">
        <v>45576</v>
      </c>
      <c r="H121" s="42" t="s">
        <v>319</v>
      </c>
      <c r="I121" s="11" t="s">
        <v>324</v>
      </c>
      <c r="J121" s="11" t="s">
        <v>64</v>
      </c>
      <c r="K121" s="41"/>
      <c r="L121" s="12">
        <v>345</v>
      </c>
      <c r="M121" s="13">
        <v>12.5</v>
      </c>
      <c r="N121" s="14">
        <f t="array" ref="N121">IFERROR(IF(M121=0,"",L121*M121),"")</f>
        <v>4312.5</v>
      </c>
      <c r="O121" s="14">
        <f t="shared" si="3"/>
        <v>4312.5</v>
      </c>
      <c r="P121" s="10" t="s">
        <v>44</v>
      </c>
      <c r="Q121" s="15" t="str" cm="1">
        <f t="array" ref="Q121">IF(Tabela13[[#This Row],[data Início]]="","",MONTH(Tabela13[[#This Row],[data Início]])&amp;"/"&amp;YEAR(Tabela13[[#This Row],[data Início]]))</f>
        <v>9/2024</v>
      </c>
      <c r="R121" s="10" t="s">
        <v>354</v>
      </c>
      <c r="S121" s="17"/>
    </row>
    <row r="122" spans="1:19" s="21" customFormat="1" ht="15.95" customHeight="1" x14ac:dyDescent="0.25">
      <c r="A122" s="9" t="s">
        <v>407</v>
      </c>
      <c r="B122" s="10" t="s">
        <v>408</v>
      </c>
      <c r="C122" s="16" t="s">
        <v>409</v>
      </c>
      <c r="D122" s="10" t="s">
        <v>36</v>
      </c>
      <c r="E122" s="11">
        <v>45539</v>
      </c>
      <c r="F122" s="11" t="s">
        <v>410</v>
      </c>
      <c r="G122" s="11">
        <v>45540</v>
      </c>
      <c r="H122" s="11" t="s">
        <v>102</v>
      </c>
      <c r="I122" s="11" t="s">
        <v>314</v>
      </c>
      <c r="J122" s="11" t="s">
        <v>26</v>
      </c>
      <c r="K122" s="41">
        <v>1355.25</v>
      </c>
      <c r="L122" s="12">
        <v>345</v>
      </c>
      <c r="M122" s="13">
        <v>1.5</v>
      </c>
      <c r="N122" s="14">
        <f t="array" ref="N122">IFERROR(IF(M122=0,"",L122*M122),"")</f>
        <v>517.5</v>
      </c>
      <c r="O122" s="14">
        <f t="shared" si="3"/>
        <v>1872.75</v>
      </c>
      <c r="P122" s="10" t="s">
        <v>27</v>
      </c>
      <c r="Q122" s="15" t="str" cm="1">
        <f t="array" ref="Q122">IF(Tabela13[[#This Row],[data Início]]="","",MONTH(Tabela13[[#This Row],[data Início]])&amp;"/"&amp;YEAR(Tabela13[[#This Row],[data Início]]))</f>
        <v>9/2024</v>
      </c>
      <c r="R122" s="10" t="s">
        <v>28</v>
      </c>
      <c r="S122" s="22"/>
    </row>
    <row r="123" spans="1:19" s="21" customFormat="1" ht="15.95" customHeight="1" x14ac:dyDescent="0.25">
      <c r="A123" s="9" t="s">
        <v>407</v>
      </c>
      <c r="B123" s="10" t="s">
        <v>411</v>
      </c>
      <c r="C123" s="16" t="s">
        <v>412</v>
      </c>
      <c r="D123" s="10" t="s">
        <v>36</v>
      </c>
      <c r="E123" s="11">
        <v>45549</v>
      </c>
      <c r="F123" s="11" t="s">
        <v>410</v>
      </c>
      <c r="G123" s="11">
        <v>45556</v>
      </c>
      <c r="H123" s="11" t="s">
        <v>102</v>
      </c>
      <c r="I123" s="11" t="s">
        <v>314</v>
      </c>
      <c r="J123" s="11" t="s">
        <v>26</v>
      </c>
      <c r="K123" s="41">
        <v>2505.25</v>
      </c>
      <c r="L123" s="12">
        <v>345</v>
      </c>
      <c r="M123" s="13">
        <v>6.5</v>
      </c>
      <c r="N123" s="14" cm="1">
        <f t="array" ref="N123">IFERROR(IF(M123=0,"",L123*M123),"")</f>
        <v>2242.5</v>
      </c>
      <c r="O123" s="14">
        <f t="shared" si="3"/>
        <v>4747.75</v>
      </c>
      <c r="P123" s="10" t="s">
        <v>44</v>
      </c>
      <c r="Q123" s="15" t="str" cm="1">
        <f t="array" ref="Q123">IF(Tabela13[[#This Row],[data Início]]="","",MONTH(Tabela13[[#This Row],[data Início]])&amp;"/"&amp;YEAR(Tabela13[[#This Row],[data Início]]))</f>
        <v>9/2024</v>
      </c>
      <c r="R123" s="10" t="s">
        <v>45</v>
      </c>
      <c r="S123" s="17"/>
    </row>
    <row r="124" spans="1:19" s="21" customFormat="1" ht="15.95" customHeight="1" x14ac:dyDescent="0.25">
      <c r="A124" s="9" t="s">
        <v>413</v>
      </c>
      <c r="B124" s="10" t="s">
        <v>414</v>
      </c>
      <c r="C124" s="16" t="s">
        <v>415</v>
      </c>
      <c r="D124" s="10" t="s">
        <v>22</v>
      </c>
      <c r="E124" s="11">
        <v>45551</v>
      </c>
      <c r="F124" s="11" t="s">
        <v>224</v>
      </c>
      <c r="G124" s="11">
        <v>45553</v>
      </c>
      <c r="H124" s="11" t="s">
        <v>307</v>
      </c>
      <c r="I124" s="11" t="s">
        <v>314</v>
      </c>
      <c r="J124" s="11" t="s">
        <v>26</v>
      </c>
      <c r="K124" s="41">
        <v>1869.02</v>
      </c>
      <c r="L124" s="12">
        <v>345</v>
      </c>
      <c r="M124" s="13">
        <v>2.5</v>
      </c>
      <c r="N124" s="14" cm="1">
        <f t="array" ref="N124">IFERROR(IF(M124=0,"",L124*M124),"")</f>
        <v>862.5</v>
      </c>
      <c r="O124" s="14">
        <f t="shared" si="3"/>
        <v>2731.52</v>
      </c>
      <c r="P124" s="10" t="s">
        <v>27</v>
      </c>
      <c r="Q124" s="15" t="str" cm="1">
        <f t="array" ref="Q124">IF(Tabela13[[#This Row],[data Início]]="","",MONTH(Tabela13[[#This Row],[data Início]])&amp;"/"&amp;YEAR(Tabela13[[#This Row],[data Início]]))</f>
        <v>9/2024</v>
      </c>
      <c r="R124" s="10" t="s">
        <v>28</v>
      </c>
      <c r="S124" s="17"/>
    </row>
    <row r="125" spans="1:19" s="21" customFormat="1" ht="15.95" customHeight="1" x14ac:dyDescent="0.25">
      <c r="A125" s="9" t="s">
        <v>416</v>
      </c>
      <c r="B125" s="10" t="s">
        <v>417</v>
      </c>
      <c r="C125" s="16" t="s">
        <v>418</v>
      </c>
      <c r="D125" s="10" t="s">
        <v>36</v>
      </c>
      <c r="E125" s="11">
        <v>45544</v>
      </c>
      <c r="F125" s="11" t="s">
        <v>419</v>
      </c>
      <c r="G125" s="11">
        <v>45545</v>
      </c>
      <c r="H125" s="11" t="s">
        <v>248</v>
      </c>
      <c r="I125" s="11" t="s">
        <v>420</v>
      </c>
      <c r="J125" s="11" t="s">
        <v>43</v>
      </c>
      <c r="K125" s="41"/>
      <c r="L125" s="12">
        <v>345</v>
      </c>
      <c r="M125" s="13">
        <v>1.5</v>
      </c>
      <c r="N125" s="14" cm="1">
        <f t="array" ref="N125">IFERROR(IF(M125=0,"",L125*M125),"")</f>
        <v>517.5</v>
      </c>
      <c r="O125" s="14">
        <f t="shared" si="3"/>
        <v>517.5</v>
      </c>
      <c r="P125" s="10" t="s">
        <v>27</v>
      </c>
      <c r="Q125" s="15" t="str" cm="1">
        <f t="array" ref="Q125">IF(Tabela13[[#This Row],[data Início]]="","",MONTH(Tabela13[[#This Row],[data Início]])&amp;"/"&amp;YEAR(Tabela13[[#This Row],[data Início]]))</f>
        <v>9/2024</v>
      </c>
      <c r="R125" s="10" t="s">
        <v>28</v>
      </c>
      <c r="S125" s="17"/>
    </row>
    <row r="126" spans="1:19" s="21" customFormat="1" ht="15.95" customHeight="1" x14ac:dyDescent="0.25">
      <c r="A126" s="9" t="s">
        <v>421</v>
      </c>
      <c r="B126" s="10" t="s">
        <v>422</v>
      </c>
      <c r="C126" s="16" t="s">
        <v>423</v>
      </c>
      <c r="D126" s="10" t="s">
        <v>294</v>
      </c>
      <c r="E126" s="11">
        <v>45539</v>
      </c>
      <c r="F126" s="11" t="s">
        <v>424</v>
      </c>
      <c r="G126" s="11">
        <v>45540</v>
      </c>
      <c r="H126" s="11" t="s">
        <v>71</v>
      </c>
      <c r="I126" s="11" t="s">
        <v>25</v>
      </c>
      <c r="J126" s="11" t="s">
        <v>26</v>
      </c>
      <c r="K126" s="41">
        <v>3005.39</v>
      </c>
      <c r="L126" s="12">
        <v>345</v>
      </c>
      <c r="M126" s="13">
        <v>1.5</v>
      </c>
      <c r="N126" s="14">
        <f t="array" ref="N126">IFERROR(IF(M126=0,"",L126*M126),"")</f>
        <v>517.5</v>
      </c>
      <c r="O126" s="14">
        <f t="shared" si="3"/>
        <v>3522.89</v>
      </c>
      <c r="P126" s="10" t="s">
        <v>27</v>
      </c>
      <c r="Q126" s="15" t="str" cm="1">
        <f t="array" ref="Q126">IF(Tabela13[[#This Row],[data Início]]="","",MONTH(Tabela13[[#This Row],[data Início]])&amp;"/"&amp;YEAR(Tabela13[[#This Row],[data Início]]))</f>
        <v>9/2024</v>
      </c>
      <c r="R126" s="10" t="s">
        <v>28</v>
      </c>
      <c r="S126" s="17"/>
    </row>
    <row r="127" spans="1:19" s="21" customFormat="1" ht="15.95" customHeight="1" x14ac:dyDescent="0.25">
      <c r="A127" s="9" t="s">
        <v>421</v>
      </c>
      <c r="B127" s="10" t="s">
        <v>425</v>
      </c>
      <c r="C127" s="16" t="s">
        <v>426</v>
      </c>
      <c r="D127" s="10" t="s">
        <v>294</v>
      </c>
      <c r="E127" s="11">
        <v>45552</v>
      </c>
      <c r="F127" s="11" t="s">
        <v>424</v>
      </c>
      <c r="G127" s="11">
        <v>45553</v>
      </c>
      <c r="H127" s="11" t="s">
        <v>71</v>
      </c>
      <c r="I127" s="11" t="s">
        <v>25</v>
      </c>
      <c r="J127" s="11" t="s">
        <v>26</v>
      </c>
      <c r="K127" s="41">
        <v>2991.82</v>
      </c>
      <c r="L127" s="12">
        <v>345</v>
      </c>
      <c r="M127" s="13">
        <v>1.5</v>
      </c>
      <c r="N127" s="14">
        <f t="array" ref="N127">IFERROR(IF(M127=0,"",L127*M127),"")</f>
        <v>517.5</v>
      </c>
      <c r="O127" s="14">
        <f t="shared" si="3"/>
        <v>3509.32</v>
      </c>
      <c r="P127" s="10" t="s">
        <v>27</v>
      </c>
      <c r="Q127" s="15" t="str" cm="1">
        <f t="array" ref="Q127">IF(Tabela13[[#This Row],[data Início]]="","",MONTH(Tabela13[[#This Row],[data Início]])&amp;"/"&amp;YEAR(Tabela13[[#This Row],[data Início]]))</f>
        <v>9/2024</v>
      </c>
      <c r="R127" s="10" t="s">
        <v>28</v>
      </c>
      <c r="S127" s="17"/>
    </row>
    <row r="128" spans="1:19" s="21" customFormat="1" ht="15.95" customHeight="1" x14ac:dyDescent="0.25">
      <c r="A128" s="9" t="s">
        <v>427</v>
      </c>
      <c r="B128" s="10" t="s">
        <v>428</v>
      </c>
      <c r="C128" s="16" t="s">
        <v>429</v>
      </c>
      <c r="D128" s="10" t="s">
        <v>117</v>
      </c>
      <c r="E128" s="11">
        <v>45536</v>
      </c>
      <c r="F128" s="11" t="s">
        <v>171</v>
      </c>
      <c r="G128" s="11">
        <v>45542</v>
      </c>
      <c r="H128" s="11" t="s">
        <v>430</v>
      </c>
      <c r="I128" s="11" t="s">
        <v>25</v>
      </c>
      <c r="J128" s="11" t="s">
        <v>431</v>
      </c>
      <c r="K128" s="41">
        <v>4968.88</v>
      </c>
      <c r="L128" s="12">
        <v>311</v>
      </c>
      <c r="M128" s="13">
        <v>6.5</v>
      </c>
      <c r="N128" s="14">
        <f t="array" ref="N128">IFERROR(IF(M128=0,"",L128*M128),"")</f>
        <v>2021.5</v>
      </c>
      <c r="O128" s="14">
        <f t="shared" si="3"/>
        <v>6990.38</v>
      </c>
      <c r="P128" s="10" t="s">
        <v>27</v>
      </c>
      <c r="Q128" s="15" t="str" cm="1">
        <f t="array" ref="Q128">IF(Tabela13[[#This Row],[data Início]]="","",MONTH(Tabela13[[#This Row],[data Início]])&amp;"/"&amp;YEAR(Tabela13[[#This Row],[data Início]]))</f>
        <v>9/2024</v>
      </c>
      <c r="R128" s="10" t="s">
        <v>432</v>
      </c>
      <c r="S128" s="17"/>
    </row>
    <row r="129" spans="1:19" s="21" customFormat="1" ht="15.95" customHeight="1" x14ac:dyDescent="0.25">
      <c r="A129" s="9" t="s">
        <v>427</v>
      </c>
      <c r="B129" s="10" t="s">
        <v>433</v>
      </c>
      <c r="C129" s="16" t="s">
        <v>434</v>
      </c>
      <c r="D129" s="10" t="s">
        <v>294</v>
      </c>
      <c r="E129" s="11">
        <v>45545</v>
      </c>
      <c r="F129" s="11" t="s">
        <v>171</v>
      </c>
      <c r="G129" s="11">
        <v>45546</v>
      </c>
      <c r="H129" s="11" t="s">
        <v>435</v>
      </c>
      <c r="I129" s="11" t="s">
        <v>25</v>
      </c>
      <c r="J129" s="11" t="s">
        <v>26</v>
      </c>
      <c r="K129" s="41">
        <v>1975.82</v>
      </c>
      <c r="L129" s="12">
        <v>345</v>
      </c>
      <c r="M129" s="13">
        <v>1.5</v>
      </c>
      <c r="N129" s="14">
        <f t="array" ref="N129">IFERROR(IF(M129=0,"",L129*M129),"")</f>
        <v>517.5</v>
      </c>
      <c r="O129" s="14">
        <f t="shared" si="3"/>
        <v>2493.3199999999997</v>
      </c>
      <c r="P129" s="10" t="s">
        <v>27</v>
      </c>
      <c r="Q129" s="15" t="str" cm="1">
        <f t="array" ref="Q129">IF(Tabela13[[#This Row],[data Início]]="","",MONTH(Tabela13[[#This Row],[data Início]])&amp;"/"&amp;YEAR(Tabela13[[#This Row],[data Início]]))</f>
        <v>9/2024</v>
      </c>
      <c r="R129" s="10" t="s">
        <v>28</v>
      </c>
      <c r="S129" s="17"/>
    </row>
    <row r="130" spans="1:19" s="21" customFormat="1" ht="15.95" customHeight="1" x14ac:dyDescent="0.25">
      <c r="A130" s="9" t="s">
        <v>427</v>
      </c>
      <c r="B130" s="10" t="s">
        <v>436</v>
      </c>
      <c r="C130" s="16" t="s">
        <v>437</v>
      </c>
      <c r="D130" s="10" t="s">
        <v>117</v>
      </c>
      <c r="E130" s="11">
        <v>45543</v>
      </c>
      <c r="F130" s="11" t="s">
        <v>171</v>
      </c>
      <c r="G130" s="11">
        <v>45569</v>
      </c>
      <c r="H130" s="42" t="s">
        <v>319</v>
      </c>
      <c r="I130" s="11" t="s">
        <v>25</v>
      </c>
      <c r="J130" s="11" t="s">
        <v>26</v>
      </c>
      <c r="K130" s="41">
        <v>2255.41</v>
      </c>
      <c r="L130" s="12">
        <v>345</v>
      </c>
      <c r="M130" s="13">
        <v>26.5</v>
      </c>
      <c r="N130" s="14" cm="1">
        <f t="array" ref="N130">IFERROR(IF(M130=0,"",L130*M130),"")</f>
        <v>9142.5</v>
      </c>
      <c r="O130" s="14">
        <f t="shared" ref="O130:O161" si="4">N130+K130</f>
        <v>11397.91</v>
      </c>
      <c r="P130" s="10" t="s">
        <v>44</v>
      </c>
      <c r="Q130" s="15" t="str" cm="1">
        <f t="array" ref="Q130">IF(Tabela13[[#This Row],[data Início]]="","",MONTH(Tabela13[[#This Row],[data Início]])&amp;"/"&amp;YEAR(Tabela13[[#This Row],[data Início]]))</f>
        <v>9/2024</v>
      </c>
      <c r="R130" s="10" t="s">
        <v>438</v>
      </c>
      <c r="S130" s="17"/>
    </row>
    <row r="131" spans="1:19" s="21" customFormat="1" ht="15.95" customHeight="1" x14ac:dyDescent="0.25">
      <c r="A131" s="9" t="s">
        <v>427</v>
      </c>
      <c r="B131" s="10" t="s">
        <v>439</v>
      </c>
      <c r="C131" s="16" t="s">
        <v>440</v>
      </c>
      <c r="D131" s="10" t="s">
        <v>294</v>
      </c>
      <c r="E131" s="11">
        <v>45550</v>
      </c>
      <c r="F131" s="11" t="s">
        <v>171</v>
      </c>
      <c r="G131" s="11">
        <v>45555</v>
      </c>
      <c r="H131" s="42" t="s">
        <v>42</v>
      </c>
      <c r="I131" s="11" t="s">
        <v>25</v>
      </c>
      <c r="J131" s="11" t="s">
        <v>26</v>
      </c>
      <c r="K131" s="41"/>
      <c r="L131" s="12">
        <v>345</v>
      </c>
      <c r="M131" s="13">
        <v>5.5</v>
      </c>
      <c r="N131" s="14">
        <f t="array" ref="N131">IFERROR(IF(M131=0,"",L131*M131),"")</f>
        <v>1897.5</v>
      </c>
      <c r="O131" s="14">
        <f t="shared" si="4"/>
        <v>1897.5</v>
      </c>
      <c r="P131" s="10" t="s">
        <v>44</v>
      </c>
      <c r="Q131" s="15" t="str" cm="1">
        <f t="array" ref="Q131">IF(Tabela13[[#This Row],[data Início]]="","",MONTH(Tabela13[[#This Row],[data Início]])&amp;"/"&amp;YEAR(Tabela13[[#This Row],[data Início]]))</f>
        <v>9/2024</v>
      </c>
      <c r="R131" s="10" t="s">
        <v>45</v>
      </c>
      <c r="S131" s="17"/>
    </row>
    <row r="132" spans="1:19" s="21" customFormat="1" ht="15.95" customHeight="1" x14ac:dyDescent="0.25">
      <c r="A132" s="9" t="s">
        <v>441</v>
      </c>
      <c r="B132" s="10" t="s">
        <v>442</v>
      </c>
      <c r="C132" s="16" t="s">
        <v>443</v>
      </c>
      <c r="D132" s="10" t="s">
        <v>444</v>
      </c>
      <c r="E132" s="11">
        <v>45540</v>
      </c>
      <c r="F132" s="11" t="s">
        <v>445</v>
      </c>
      <c r="G132" s="11">
        <v>45541</v>
      </c>
      <c r="H132" s="11" t="s">
        <v>446</v>
      </c>
      <c r="I132" s="11" t="s">
        <v>25</v>
      </c>
      <c r="J132" s="11" t="s">
        <v>26</v>
      </c>
      <c r="K132" s="41">
        <v>1975.96</v>
      </c>
      <c r="L132" s="12">
        <v>345</v>
      </c>
      <c r="M132" s="13">
        <v>1.5</v>
      </c>
      <c r="N132" s="12">
        <f t="array" ref="N132">IFERROR(IF(M132=0,"",L132*M132),"")</f>
        <v>517.5</v>
      </c>
      <c r="O132" s="14">
        <f t="shared" si="4"/>
        <v>2493.46</v>
      </c>
      <c r="P132" s="10" t="s">
        <v>27</v>
      </c>
      <c r="Q132" s="15" t="str" cm="1">
        <f t="array" ref="Q132">IF(Tabela13[[#This Row],[data Início]]="","",MONTH(Tabela13[[#This Row],[data Início]])&amp;"/"&amp;YEAR(Tabela13[[#This Row],[data Início]]))</f>
        <v>9/2024</v>
      </c>
      <c r="R132" s="10" t="s">
        <v>447</v>
      </c>
      <c r="S132" s="17"/>
    </row>
    <row r="133" spans="1:19" s="21" customFormat="1" ht="15.95" customHeight="1" x14ac:dyDescent="0.25">
      <c r="A133" s="9" t="s">
        <v>441</v>
      </c>
      <c r="B133" s="10" t="s">
        <v>448</v>
      </c>
      <c r="C133" s="16" t="s">
        <v>449</v>
      </c>
      <c r="D133" s="10" t="s">
        <v>36</v>
      </c>
      <c r="E133" s="11">
        <v>45560</v>
      </c>
      <c r="F133" s="11" t="s">
        <v>445</v>
      </c>
      <c r="G133" s="11">
        <v>45561</v>
      </c>
      <c r="H133" s="11" t="s">
        <v>450</v>
      </c>
      <c r="I133" s="11" t="s">
        <v>25</v>
      </c>
      <c r="J133" s="11" t="s">
        <v>26</v>
      </c>
      <c r="K133" s="41">
        <v>1501.09</v>
      </c>
      <c r="L133" s="12">
        <v>345</v>
      </c>
      <c r="M133" s="13">
        <v>1.5</v>
      </c>
      <c r="N133" s="14">
        <f t="array" ref="N133">IFERROR(IF(M133=0,"",L133*M133),"")</f>
        <v>517.5</v>
      </c>
      <c r="O133" s="14">
        <f t="shared" si="4"/>
        <v>2018.59</v>
      </c>
      <c r="P133" s="10" t="s">
        <v>27</v>
      </c>
      <c r="Q133" s="15" t="str" cm="1">
        <f t="array" ref="Q133">IF(Tabela13[[#This Row],[data Início]]="","",MONTH(Tabela13[[#This Row],[data Início]])&amp;"/"&amp;YEAR(Tabela13[[#This Row],[data Início]]))</f>
        <v>9/2024</v>
      </c>
      <c r="R133" s="10" t="s">
        <v>28</v>
      </c>
      <c r="S133" s="17"/>
    </row>
    <row r="134" spans="1:19" s="21" customFormat="1" ht="15.95" customHeight="1" x14ac:dyDescent="0.25">
      <c r="A134" s="9" t="s">
        <v>451</v>
      </c>
      <c r="B134" s="10" t="s">
        <v>452</v>
      </c>
      <c r="C134" s="16" t="s">
        <v>453</v>
      </c>
      <c r="D134" s="10" t="s">
        <v>294</v>
      </c>
      <c r="E134" s="11">
        <v>45553</v>
      </c>
      <c r="F134" s="11" t="s">
        <v>454</v>
      </c>
      <c r="G134" s="11">
        <v>45554</v>
      </c>
      <c r="H134" s="42" t="s">
        <v>42</v>
      </c>
      <c r="I134" s="11" t="s">
        <v>60</v>
      </c>
      <c r="J134" s="11" t="s">
        <v>43</v>
      </c>
      <c r="K134" s="41"/>
      <c r="L134" s="12">
        <v>438</v>
      </c>
      <c r="M134" s="13">
        <v>1.5</v>
      </c>
      <c r="N134" s="12" cm="1">
        <f t="array" ref="N134">IFERROR(IF(M134=0,"",L134*M134),"")</f>
        <v>657</v>
      </c>
      <c r="O134" s="14">
        <f t="shared" si="4"/>
        <v>657</v>
      </c>
      <c r="P134" s="10" t="s">
        <v>27</v>
      </c>
      <c r="Q134" s="15" t="str" cm="1">
        <f t="array" ref="Q134">IF(Tabela13[[#This Row],[data Início]]="","",MONTH(Tabela13[[#This Row],[data Início]])&amp;"/"&amp;YEAR(Tabela13[[#This Row],[data Início]]))</f>
        <v>9/2024</v>
      </c>
      <c r="R134" s="10" t="s">
        <v>455</v>
      </c>
      <c r="S134" s="17"/>
    </row>
    <row r="135" spans="1:19" s="21" customFormat="1" ht="15.95" customHeight="1" x14ac:dyDescent="0.25">
      <c r="A135" s="9" t="s">
        <v>451</v>
      </c>
      <c r="B135" s="10" t="s">
        <v>456</v>
      </c>
      <c r="C135" s="16" t="s">
        <v>457</v>
      </c>
      <c r="D135" s="10" t="s">
        <v>458</v>
      </c>
      <c r="E135" s="11">
        <v>45558</v>
      </c>
      <c r="F135" s="11" t="s">
        <v>454</v>
      </c>
      <c r="G135" s="11">
        <v>45559</v>
      </c>
      <c r="H135" s="42" t="s">
        <v>459</v>
      </c>
      <c r="I135" s="11" t="s">
        <v>60</v>
      </c>
      <c r="J135" s="11" t="s">
        <v>43</v>
      </c>
      <c r="K135" s="13"/>
      <c r="L135" s="12">
        <v>345</v>
      </c>
      <c r="M135" s="13">
        <v>1.5</v>
      </c>
      <c r="N135" s="14" cm="1">
        <f t="array" ref="N135">IFERROR(IF(M135=0,"",L135*M135),"")</f>
        <v>517.5</v>
      </c>
      <c r="O135" s="14">
        <f t="shared" si="4"/>
        <v>517.5</v>
      </c>
      <c r="P135" s="10" t="s">
        <v>27</v>
      </c>
      <c r="Q135" s="15" t="str" cm="1">
        <f t="array" ref="Q135">IF(Tabela13[[#This Row],[data Início]]="","",MONTH(Tabela13[[#This Row],[data Início]])&amp;"/"&amp;YEAR(Tabela13[[#This Row],[data Início]]))</f>
        <v>9/2024</v>
      </c>
      <c r="R135" s="10" t="s">
        <v>460</v>
      </c>
      <c r="S135" s="17"/>
    </row>
    <row r="136" spans="1:19" s="21" customFormat="1" ht="15.95" customHeight="1" x14ac:dyDescent="0.25">
      <c r="A136" s="9" t="s">
        <v>461</v>
      </c>
      <c r="B136" s="10" t="s">
        <v>462</v>
      </c>
      <c r="C136" s="16" t="s">
        <v>463</v>
      </c>
      <c r="D136" s="10" t="s">
        <v>294</v>
      </c>
      <c r="E136" s="11">
        <v>45536</v>
      </c>
      <c r="F136" s="11" t="s">
        <v>211</v>
      </c>
      <c r="G136" s="11">
        <v>45541</v>
      </c>
      <c r="H136" s="42" t="s">
        <v>42</v>
      </c>
      <c r="I136" s="11" t="s">
        <v>25</v>
      </c>
      <c r="J136" s="11" t="s">
        <v>26</v>
      </c>
      <c r="K136" s="41">
        <v>3335.25</v>
      </c>
      <c r="L136" s="12">
        <v>345</v>
      </c>
      <c r="M136" s="13">
        <v>6.5</v>
      </c>
      <c r="N136" s="14" cm="1">
        <f t="array" ref="N136">IFERROR(IF(M136=0,"",L136*M136),"")</f>
        <v>2242.5</v>
      </c>
      <c r="O136" s="14">
        <f t="shared" si="4"/>
        <v>5577.75</v>
      </c>
      <c r="P136" s="10" t="s">
        <v>44</v>
      </c>
      <c r="Q136" s="15" t="str" cm="1">
        <f t="array" ref="Q136">IF(Tabela13[[#This Row],[data Início]]="","",MONTH(Tabela13[[#This Row],[data Início]])&amp;"/"&amp;YEAR(Tabela13[[#This Row],[data Início]]))</f>
        <v>9/2024</v>
      </c>
      <c r="R136" s="10" t="s">
        <v>45</v>
      </c>
      <c r="S136" s="17"/>
    </row>
    <row r="137" spans="1:19" s="21" customFormat="1" ht="15.95" customHeight="1" x14ac:dyDescent="0.25">
      <c r="A137" s="9" t="s">
        <v>461</v>
      </c>
      <c r="B137" s="10" t="s">
        <v>464</v>
      </c>
      <c r="C137" s="16" t="s">
        <v>465</v>
      </c>
      <c r="D137" s="10" t="s">
        <v>294</v>
      </c>
      <c r="E137" s="11">
        <v>45564</v>
      </c>
      <c r="F137" s="11" t="s">
        <v>211</v>
      </c>
      <c r="G137" s="11">
        <v>45566</v>
      </c>
      <c r="H137" s="11" t="s">
        <v>307</v>
      </c>
      <c r="I137" s="11" t="s">
        <v>25</v>
      </c>
      <c r="J137" s="11" t="s">
        <v>26</v>
      </c>
      <c r="K137" s="41">
        <v>1880.83</v>
      </c>
      <c r="L137" s="12">
        <v>345</v>
      </c>
      <c r="M137" s="13">
        <v>2.5</v>
      </c>
      <c r="N137" s="14">
        <f t="array" ref="N137">IFERROR(IF(M137=0,"",L137*M137),"")</f>
        <v>862.5</v>
      </c>
      <c r="O137" s="14">
        <f t="shared" si="4"/>
        <v>2743.33</v>
      </c>
      <c r="P137" s="10" t="s">
        <v>27</v>
      </c>
      <c r="Q137" s="15" t="str" cm="1">
        <f t="array" ref="Q137">IF(Tabela13[[#This Row],[data Início]]="","",MONTH(Tabela13[[#This Row],[data Início]])&amp;"/"&amp;YEAR(Tabela13[[#This Row],[data Início]]))</f>
        <v>9/2024</v>
      </c>
      <c r="R137" s="10" t="s">
        <v>28</v>
      </c>
      <c r="S137" s="17"/>
    </row>
    <row r="138" spans="1:19" s="21" customFormat="1" ht="15.95" customHeight="1" x14ac:dyDescent="0.25">
      <c r="A138" s="9" t="s">
        <v>466</v>
      </c>
      <c r="B138" s="10" t="s">
        <v>467</v>
      </c>
      <c r="C138" s="16" t="s">
        <v>468</v>
      </c>
      <c r="D138" s="10" t="s">
        <v>294</v>
      </c>
      <c r="E138" s="11">
        <v>45537</v>
      </c>
      <c r="F138" s="11" t="s">
        <v>469</v>
      </c>
      <c r="G138" s="11">
        <v>45538</v>
      </c>
      <c r="H138" s="11" t="s">
        <v>24</v>
      </c>
      <c r="I138" s="11" t="s">
        <v>25</v>
      </c>
      <c r="J138" s="11" t="s">
        <v>26</v>
      </c>
      <c r="K138" s="41">
        <v>2101.7800000000002</v>
      </c>
      <c r="L138" s="12">
        <v>345</v>
      </c>
      <c r="M138" s="13">
        <v>1.5</v>
      </c>
      <c r="N138" s="14" cm="1">
        <f t="array" ref="N138">IFERROR(IF(M138=0,"",L138*M138),"")</f>
        <v>517.5</v>
      </c>
      <c r="O138" s="14">
        <f t="shared" si="4"/>
        <v>2619.2800000000002</v>
      </c>
      <c r="P138" s="10" t="s">
        <v>27</v>
      </c>
      <c r="Q138" s="15" t="str" cm="1">
        <f t="array" ref="Q138">IF(Tabela13[[#This Row],[data Início]]="","",MONTH(Tabela13[[#This Row],[data Início]])&amp;"/"&amp;YEAR(Tabela13[[#This Row],[data Início]]))</f>
        <v>9/2024</v>
      </c>
      <c r="R138" s="10" t="s">
        <v>28</v>
      </c>
      <c r="S138" s="17"/>
    </row>
    <row r="139" spans="1:19" s="21" customFormat="1" ht="15.95" customHeight="1" x14ac:dyDescent="0.25">
      <c r="A139" s="9" t="s">
        <v>466</v>
      </c>
      <c r="B139" s="10" t="s">
        <v>470</v>
      </c>
      <c r="C139" s="16" t="s">
        <v>471</v>
      </c>
      <c r="D139" s="10" t="s">
        <v>294</v>
      </c>
      <c r="E139" s="11">
        <v>45546</v>
      </c>
      <c r="F139" s="11" t="s">
        <v>469</v>
      </c>
      <c r="G139" s="11">
        <v>45547</v>
      </c>
      <c r="H139" s="11" t="s">
        <v>191</v>
      </c>
      <c r="I139" s="11" t="s">
        <v>25</v>
      </c>
      <c r="J139" s="11" t="s">
        <v>26</v>
      </c>
      <c r="K139" s="41">
        <v>2654.08</v>
      </c>
      <c r="L139" s="12">
        <v>345</v>
      </c>
      <c r="M139" s="13">
        <v>1.5</v>
      </c>
      <c r="N139" s="14" cm="1">
        <f t="array" ref="N139">IFERROR(IF(M139=0,"",L139*M139),"")</f>
        <v>517.5</v>
      </c>
      <c r="O139" s="14">
        <f t="shared" si="4"/>
        <v>3171.58</v>
      </c>
      <c r="P139" s="10" t="s">
        <v>27</v>
      </c>
      <c r="Q139" s="15" t="str" cm="1">
        <f t="array" ref="Q139">IF(Tabela13[[#This Row],[data Início]]="","",MONTH(Tabela13[[#This Row],[data Início]])&amp;"/"&amp;YEAR(Tabela13[[#This Row],[data Início]]))</f>
        <v>9/2024</v>
      </c>
      <c r="R139" s="10" t="s">
        <v>28</v>
      </c>
      <c r="S139" s="17"/>
    </row>
    <row r="140" spans="1:19" s="21" customFormat="1" ht="15.95" customHeight="1" x14ac:dyDescent="0.25">
      <c r="A140" s="9" t="s">
        <v>472</v>
      </c>
      <c r="B140" s="10" t="s">
        <v>473</v>
      </c>
      <c r="C140" s="16" t="s">
        <v>474</v>
      </c>
      <c r="D140" s="10" t="s">
        <v>475</v>
      </c>
      <c r="E140" s="11">
        <v>45536</v>
      </c>
      <c r="F140" s="11" t="s">
        <v>286</v>
      </c>
      <c r="G140" s="11">
        <v>45541</v>
      </c>
      <c r="H140" s="11" t="s">
        <v>102</v>
      </c>
      <c r="I140" s="11" t="s">
        <v>25</v>
      </c>
      <c r="J140" s="11" t="s">
        <v>26</v>
      </c>
      <c r="K140" s="41">
        <v>2546.23</v>
      </c>
      <c r="L140" s="12">
        <v>345</v>
      </c>
      <c r="M140" s="13">
        <v>5.5</v>
      </c>
      <c r="N140" s="14" cm="1">
        <f t="array" ref="N140">IFERROR(IF(M140=0,"",L140*M140),"")</f>
        <v>1897.5</v>
      </c>
      <c r="O140" s="14">
        <f t="shared" si="4"/>
        <v>4443.7299999999996</v>
      </c>
      <c r="P140" s="10" t="s">
        <v>44</v>
      </c>
      <c r="Q140" s="15" t="str" cm="1">
        <f t="array" ref="Q140">IF(Tabela13[[#This Row],[data Início]]="","",MONTH(Tabela13[[#This Row],[data Início]])&amp;"/"&amp;YEAR(Tabela13[[#This Row],[data Início]]))</f>
        <v>9/2024</v>
      </c>
      <c r="R140" s="10" t="s">
        <v>253</v>
      </c>
      <c r="S140" s="17"/>
    </row>
    <row r="141" spans="1:19" s="21" customFormat="1" ht="15.95" customHeight="1" x14ac:dyDescent="0.25">
      <c r="A141" s="9" t="s">
        <v>472</v>
      </c>
      <c r="B141" s="10" t="s">
        <v>476</v>
      </c>
      <c r="C141" s="16" t="s">
        <v>477</v>
      </c>
      <c r="D141" s="10" t="s">
        <v>294</v>
      </c>
      <c r="E141" s="11">
        <v>45553</v>
      </c>
      <c r="F141" s="11" t="s">
        <v>286</v>
      </c>
      <c r="G141" s="11">
        <v>45554</v>
      </c>
      <c r="H141" s="11" t="s">
        <v>71</v>
      </c>
      <c r="I141" s="11" t="s">
        <v>25</v>
      </c>
      <c r="J141" s="11" t="s">
        <v>26</v>
      </c>
      <c r="K141" s="41">
        <v>1962.22</v>
      </c>
      <c r="L141" s="12">
        <v>345</v>
      </c>
      <c r="M141" s="13">
        <v>1.5</v>
      </c>
      <c r="N141" s="14" cm="1">
        <f t="array" ref="N141">IFERROR(IF(M141=0,"",L141*M141),"")</f>
        <v>517.5</v>
      </c>
      <c r="O141" s="14">
        <f t="shared" si="4"/>
        <v>2479.7200000000003</v>
      </c>
      <c r="P141" s="10" t="s">
        <v>27</v>
      </c>
      <c r="Q141" s="15" t="str" cm="1">
        <f t="array" ref="Q141">IF(Tabela13[[#This Row],[data Início]]="","",MONTH(Tabela13[[#This Row],[data Início]])&amp;"/"&amp;YEAR(Tabela13[[#This Row],[data Início]]))</f>
        <v>9/2024</v>
      </c>
      <c r="R141" s="10" t="s">
        <v>28</v>
      </c>
      <c r="S141" s="17"/>
    </row>
    <row r="142" spans="1:19" s="21" customFormat="1" ht="15.95" customHeight="1" x14ac:dyDescent="0.25">
      <c r="A142" s="9" t="s">
        <v>472</v>
      </c>
      <c r="B142" s="10" t="s">
        <v>478</v>
      </c>
      <c r="C142" s="16" t="s">
        <v>479</v>
      </c>
      <c r="D142" s="10" t="s">
        <v>480</v>
      </c>
      <c r="E142" s="11">
        <v>45551</v>
      </c>
      <c r="F142" s="11" t="s">
        <v>286</v>
      </c>
      <c r="G142" s="11">
        <v>45555</v>
      </c>
      <c r="H142" s="11" t="s">
        <v>50</v>
      </c>
      <c r="I142" s="42" t="s">
        <v>481</v>
      </c>
      <c r="J142" s="11" t="s">
        <v>43</v>
      </c>
      <c r="K142" s="41"/>
      <c r="L142" s="12">
        <v>311</v>
      </c>
      <c r="M142" s="13">
        <v>4.5</v>
      </c>
      <c r="N142" s="14" cm="1">
        <f t="array" ref="N142">IFERROR(IF(M142=0,"",L142*M142),"")</f>
        <v>1399.5</v>
      </c>
      <c r="O142" s="14">
        <f t="shared" si="4"/>
        <v>1399.5</v>
      </c>
      <c r="P142" s="10" t="s">
        <v>27</v>
      </c>
      <c r="Q142" s="15" t="str" cm="1">
        <f t="array" ref="Q142">IF(Tabela13[[#This Row],[data Início]]="","",MONTH(Tabela13[[#This Row],[data Início]])&amp;"/"&amp;YEAR(Tabela13[[#This Row],[data Início]]))</f>
        <v>9/2024</v>
      </c>
      <c r="R142" s="10" t="s">
        <v>482</v>
      </c>
      <c r="S142" s="17"/>
    </row>
    <row r="143" spans="1:19" s="21" customFormat="1" ht="15.95" customHeight="1" x14ac:dyDescent="0.25">
      <c r="A143" s="9" t="s">
        <v>483</v>
      </c>
      <c r="B143" s="10" t="s">
        <v>484</v>
      </c>
      <c r="C143" s="16" t="s">
        <v>485</v>
      </c>
      <c r="D143" s="10" t="s">
        <v>486</v>
      </c>
      <c r="E143" s="11">
        <v>45536</v>
      </c>
      <c r="F143" s="11" t="s">
        <v>50</v>
      </c>
      <c r="G143" s="11">
        <v>45542</v>
      </c>
      <c r="H143" s="11" t="s">
        <v>102</v>
      </c>
      <c r="I143" s="11" t="s">
        <v>25</v>
      </c>
      <c r="J143" s="11" t="s">
        <v>26</v>
      </c>
      <c r="K143" s="41">
        <v>1355.25</v>
      </c>
      <c r="L143" s="12">
        <v>345</v>
      </c>
      <c r="M143" s="13">
        <v>6.5</v>
      </c>
      <c r="N143" s="14">
        <f t="array" ref="N143">IFERROR(IF(M143=0,"",L143*M143),"")</f>
        <v>2242.5</v>
      </c>
      <c r="O143" s="14">
        <f t="shared" si="4"/>
        <v>3597.75</v>
      </c>
      <c r="P143" s="10" t="s">
        <v>44</v>
      </c>
      <c r="Q143" s="15" t="str" cm="1">
        <f t="array" ref="Q143">IF(Tabela13[[#This Row],[data Início]]="","",MONTH(Tabela13[[#This Row],[data Início]])&amp;"/"&amp;YEAR(Tabela13[[#This Row],[data Início]]))</f>
        <v>9/2024</v>
      </c>
      <c r="R143" s="10" t="s">
        <v>253</v>
      </c>
      <c r="S143" s="17"/>
    </row>
    <row r="144" spans="1:19" s="21" customFormat="1" ht="15.95" customHeight="1" x14ac:dyDescent="0.25">
      <c r="A144" s="9" t="s">
        <v>483</v>
      </c>
      <c r="B144" s="10" t="s">
        <v>487</v>
      </c>
      <c r="C144" s="16" t="s">
        <v>488</v>
      </c>
      <c r="D144" s="10" t="s">
        <v>294</v>
      </c>
      <c r="E144" s="11">
        <v>45545</v>
      </c>
      <c r="F144" s="11" t="s">
        <v>50</v>
      </c>
      <c r="G144" s="11">
        <v>45547</v>
      </c>
      <c r="H144" s="11" t="s">
        <v>71</v>
      </c>
      <c r="I144" s="11" t="s">
        <v>25</v>
      </c>
      <c r="J144" s="11" t="s">
        <v>26</v>
      </c>
      <c r="K144" s="41">
        <v>781.68</v>
      </c>
      <c r="L144" s="12">
        <v>345</v>
      </c>
      <c r="M144" s="13">
        <v>2.5</v>
      </c>
      <c r="N144" s="14">
        <f t="array" ref="N144">IFERROR(IF(M144=0,"",L144*M144),"")</f>
        <v>862.5</v>
      </c>
      <c r="O144" s="14">
        <f t="shared" si="4"/>
        <v>1644.1799999999998</v>
      </c>
      <c r="P144" s="10" t="s">
        <v>27</v>
      </c>
      <c r="Q144" s="15" t="str" cm="1">
        <f t="array" ref="Q144">IF(Tabela13[[#This Row],[data Início]]="","",MONTH(Tabela13[[#This Row],[data Início]])&amp;"/"&amp;YEAR(Tabela13[[#This Row],[data Início]]))</f>
        <v>9/2024</v>
      </c>
      <c r="R144" s="10" t="s">
        <v>28</v>
      </c>
      <c r="S144" s="17"/>
    </row>
    <row r="145" spans="1:19" s="21" customFormat="1" ht="15.95" customHeight="1" x14ac:dyDescent="0.25">
      <c r="A145" s="9" t="s">
        <v>483</v>
      </c>
      <c r="B145" s="10" t="s">
        <v>489</v>
      </c>
      <c r="C145" s="16" t="s">
        <v>490</v>
      </c>
      <c r="D145" s="10" t="s">
        <v>294</v>
      </c>
      <c r="E145" s="11">
        <v>45552</v>
      </c>
      <c r="F145" s="11" t="s">
        <v>50</v>
      </c>
      <c r="G145" s="11">
        <v>45554</v>
      </c>
      <c r="H145" s="11" t="s">
        <v>71</v>
      </c>
      <c r="I145" s="11" t="s">
        <v>25</v>
      </c>
      <c r="J145" s="11" t="s">
        <v>26</v>
      </c>
      <c r="K145" s="41">
        <v>1366.25</v>
      </c>
      <c r="L145" s="12">
        <v>345</v>
      </c>
      <c r="M145" s="13">
        <v>2.5</v>
      </c>
      <c r="N145" s="14">
        <f t="array" ref="N145">IFERROR(IF(M145=0,"",L145*M145),"")</f>
        <v>862.5</v>
      </c>
      <c r="O145" s="14">
        <f t="shared" si="4"/>
        <v>2228.75</v>
      </c>
      <c r="P145" s="10" t="s">
        <v>27</v>
      </c>
      <c r="Q145" s="15" t="str" cm="1">
        <f t="array" ref="Q145">IF(Tabela13[[#This Row],[data Início]]="","",MONTH(Tabela13[[#This Row],[data Início]])&amp;"/"&amp;YEAR(Tabela13[[#This Row],[data Início]]))</f>
        <v>9/2024</v>
      </c>
      <c r="R145" s="10" t="s">
        <v>28</v>
      </c>
      <c r="S145" s="17"/>
    </row>
    <row r="146" spans="1:19" s="21" customFormat="1" ht="15.95" customHeight="1" x14ac:dyDescent="0.25">
      <c r="A146" s="9" t="s">
        <v>483</v>
      </c>
      <c r="B146" s="10" t="s">
        <v>491</v>
      </c>
      <c r="C146" s="16" t="s">
        <v>492</v>
      </c>
      <c r="D146" s="10" t="s">
        <v>294</v>
      </c>
      <c r="E146" s="11">
        <v>45559</v>
      </c>
      <c r="F146" s="11" t="s">
        <v>50</v>
      </c>
      <c r="G146" s="11">
        <v>45561</v>
      </c>
      <c r="H146" s="11" t="s">
        <v>71</v>
      </c>
      <c r="I146" s="11" t="s">
        <v>25</v>
      </c>
      <c r="J146" s="11" t="s">
        <v>26</v>
      </c>
      <c r="K146" s="41">
        <v>1381.68</v>
      </c>
      <c r="L146" s="12">
        <v>438</v>
      </c>
      <c r="M146" s="13">
        <v>2.5</v>
      </c>
      <c r="N146" s="14" cm="1">
        <f t="array" ref="N146">IFERROR(IF(M146=0,"",L146*M146),"")</f>
        <v>1095</v>
      </c>
      <c r="O146" s="14">
        <f t="shared" si="4"/>
        <v>2476.6800000000003</v>
      </c>
      <c r="P146" s="10" t="s">
        <v>27</v>
      </c>
      <c r="Q146" s="15" t="str" cm="1">
        <f t="array" ref="Q146">IF(Tabela13[[#This Row],[data Início]]="","",MONTH(Tabela13[[#This Row],[data Início]])&amp;"/"&amp;YEAR(Tabela13[[#This Row],[data Início]]))</f>
        <v>9/2024</v>
      </c>
      <c r="R146" s="10" t="s">
        <v>28</v>
      </c>
      <c r="S146" s="17"/>
    </row>
    <row r="147" spans="1:19" s="21" customFormat="1" ht="15.95" customHeight="1" x14ac:dyDescent="0.25">
      <c r="A147" s="9" t="s">
        <v>483</v>
      </c>
      <c r="B147" s="10" t="s">
        <v>493</v>
      </c>
      <c r="C147" s="16" t="s">
        <v>494</v>
      </c>
      <c r="D147" s="10" t="s">
        <v>294</v>
      </c>
      <c r="E147" s="11">
        <v>45559</v>
      </c>
      <c r="F147" s="11" t="s">
        <v>50</v>
      </c>
      <c r="G147" s="11">
        <v>45561</v>
      </c>
      <c r="H147" s="11" t="s">
        <v>71</v>
      </c>
      <c r="I147" s="11" t="s">
        <v>25</v>
      </c>
      <c r="J147" s="11" t="s">
        <v>26</v>
      </c>
      <c r="K147" s="41">
        <v>1381.68</v>
      </c>
      <c r="L147" s="12">
        <v>345</v>
      </c>
      <c r="M147" s="13">
        <v>2.5</v>
      </c>
      <c r="N147" s="14">
        <f t="shared" ref="N147:N165" si="5">SUBTOTAL(109,N2:N146)</f>
        <v>280484</v>
      </c>
      <c r="O147" s="14">
        <f t="shared" si="4"/>
        <v>281865.68</v>
      </c>
      <c r="P147" s="10" t="s">
        <v>27</v>
      </c>
      <c r="Q147" s="15" t="str" cm="1">
        <f t="array" ref="Q147">IF(Tabela13[[#This Row],[data Início]]="","",MONTH(Tabela13[[#This Row],[data Início]])&amp;"/"&amp;YEAR(Tabela13[[#This Row],[data Início]]))</f>
        <v>9/2024</v>
      </c>
      <c r="R147" s="10" t="s">
        <v>28</v>
      </c>
      <c r="S147" s="17"/>
    </row>
    <row r="148" spans="1:19" s="21" customFormat="1" ht="15.95" customHeight="1" x14ac:dyDescent="0.25">
      <c r="A148" s="9" t="s">
        <v>495</v>
      </c>
      <c r="B148" s="10" t="s">
        <v>496</v>
      </c>
      <c r="C148" s="16" t="s">
        <v>497</v>
      </c>
      <c r="D148" s="10" t="s">
        <v>294</v>
      </c>
      <c r="E148" s="11">
        <v>45539</v>
      </c>
      <c r="F148" s="11" t="s">
        <v>498</v>
      </c>
      <c r="G148" s="11">
        <v>45540</v>
      </c>
      <c r="H148" s="11" t="s">
        <v>71</v>
      </c>
      <c r="I148" s="11" t="s">
        <v>25</v>
      </c>
      <c r="J148" s="11" t="s">
        <v>26</v>
      </c>
      <c r="K148" s="41">
        <v>1265.8</v>
      </c>
      <c r="L148" s="12">
        <v>345</v>
      </c>
      <c r="M148" s="13">
        <v>1.5</v>
      </c>
      <c r="N148" s="14">
        <f t="shared" si="5"/>
        <v>279966.5</v>
      </c>
      <c r="O148" s="14">
        <f t="shared" si="4"/>
        <v>281232.3</v>
      </c>
      <c r="P148" s="10" t="s">
        <v>27</v>
      </c>
      <c r="Q148" s="15" t="str" cm="1">
        <f t="array" ref="Q148">IF(Tabela13[[#This Row],[data Início]]="","",MONTH(Tabela13[[#This Row],[data Início]])&amp;"/"&amp;YEAR(Tabela13[[#This Row],[data Início]]))</f>
        <v>9/2024</v>
      </c>
      <c r="R148" s="10" t="s">
        <v>28</v>
      </c>
      <c r="S148" s="17"/>
    </row>
    <row r="149" spans="1:19" s="21" customFormat="1" ht="15.95" customHeight="1" x14ac:dyDescent="0.25">
      <c r="A149" s="9" t="s">
        <v>495</v>
      </c>
      <c r="B149" s="10" t="s">
        <v>499</v>
      </c>
      <c r="C149" s="16" t="s">
        <v>500</v>
      </c>
      <c r="D149" s="10" t="s">
        <v>501</v>
      </c>
      <c r="E149" s="11">
        <v>45550</v>
      </c>
      <c r="F149" s="11" t="s">
        <v>498</v>
      </c>
      <c r="G149" s="11">
        <v>45555</v>
      </c>
      <c r="H149" s="43" t="s">
        <v>319</v>
      </c>
      <c r="I149" s="11" t="s">
        <v>25</v>
      </c>
      <c r="J149" s="11" t="s">
        <v>26</v>
      </c>
      <c r="K149" s="41">
        <v>1965.8</v>
      </c>
      <c r="L149" s="12">
        <v>438</v>
      </c>
      <c r="M149" s="13">
        <v>5.5</v>
      </c>
      <c r="N149" s="14">
        <f t="shared" si="5"/>
        <v>279449</v>
      </c>
      <c r="O149" s="14">
        <f t="shared" si="4"/>
        <v>281414.8</v>
      </c>
      <c r="P149" s="10" t="s">
        <v>44</v>
      </c>
      <c r="Q149" s="15" t="str" cm="1">
        <f t="array" ref="Q149">IF(Tabela13[[#This Row],[data Início]]="","",MONTH(Tabela13[[#This Row],[data Início]])&amp;"/"&amp;YEAR(Tabela13[[#This Row],[data Início]]))</f>
        <v>9/2024</v>
      </c>
      <c r="R149" s="10" t="s">
        <v>45</v>
      </c>
      <c r="S149" s="17"/>
    </row>
    <row r="150" spans="1:19" s="21" customFormat="1" ht="15.95" customHeight="1" x14ac:dyDescent="0.25">
      <c r="A150" s="9" t="s">
        <v>495</v>
      </c>
      <c r="B150" s="10" t="s">
        <v>502</v>
      </c>
      <c r="C150" s="16" t="s">
        <v>503</v>
      </c>
      <c r="D150" s="10" t="s">
        <v>294</v>
      </c>
      <c r="E150" s="11">
        <v>45551</v>
      </c>
      <c r="F150" s="11" t="s">
        <v>498</v>
      </c>
      <c r="G150" s="11">
        <v>45552</v>
      </c>
      <c r="H150" s="42" t="s">
        <v>319</v>
      </c>
      <c r="I150" s="13" t="s">
        <v>25</v>
      </c>
      <c r="J150" s="11" t="s">
        <v>26</v>
      </c>
      <c r="K150" s="41">
        <v>2651.08</v>
      </c>
      <c r="L150" s="12">
        <v>345</v>
      </c>
      <c r="M150" s="13">
        <v>1.5</v>
      </c>
      <c r="N150" s="14">
        <f t="shared" si="5"/>
        <v>278931.5</v>
      </c>
      <c r="O150" s="14">
        <f t="shared" si="4"/>
        <v>281582.58</v>
      </c>
      <c r="P150" s="10" t="s">
        <v>27</v>
      </c>
      <c r="Q150" s="15" t="str" cm="1">
        <f t="array" ref="Q150">IF(Tabela13[[#This Row],[data Início]]="","",MONTH(Tabela13[[#This Row],[data Início]])&amp;"/"&amp;YEAR(Tabela13[[#This Row],[data Início]]))</f>
        <v>9/2024</v>
      </c>
      <c r="R150" s="10" t="s">
        <v>28</v>
      </c>
      <c r="S150" s="17"/>
    </row>
    <row r="151" spans="1:19" s="21" customFormat="1" ht="15.95" customHeight="1" x14ac:dyDescent="0.25">
      <c r="A151" s="9" t="s">
        <v>495</v>
      </c>
      <c r="B151" s="10" t="s">
        <v>504</v>
      </c>
      <c r="C151" s="16" t="s">
        <v>505</v>
      </c>
      <c r="D151" s="10" t="s">
        <v>294</v>
      </c>
      <c r="E151" s="11">
        <v>45550</v>
      </c>
      <c r="F151" s="11" t="s">
        <v>498</v>
      </c>
      <c r="G151" s="11">
        <v>45562</v>
      </c>
      <c r="H151" s="11" t="s">
        <v>215</v>
      </c>
      <c r="I151" s="11" t="s">
        <v>25</v>
      </c>
      <c r="J151" s="11" t="s">
        <v>26</v>
      </c>
      <c r="K151" s="13">
        <v>3290.58</v>
      </c>
      <c r="L151" s="12">
        <v>345</v>
      </c>
      <c r="M151" s="13">
        <v>12.5</v>
      </c>
      <c r="N151" s="14">
        <f t="shared" si="5"/>
        <v>278069</v>
      </c>
      <c r="O151" s="14">
        <f t="shared" si="4"/>
        <v>281359.58</v>
      </c>
      <c r="P151" s="10" t="s">
        <v>44</v>
      </c>
      <c r="Q151" s="15" t="str" cm="1">
        <f t="array" ref="Q151">IF(Tabela13[[#This Row],[data Início]]="","",MONTH(Tabela13[[#This Row],[data Início]])&amp;"/"&amp;YEAR(Tabela13[[#This Row],[data Início]]))</f>
        <v>9/2024</v>
      </c>
      <c r="R151" s="10" t="s">
        <v>188</v>
      </c>
      <c r="S151" s="17"/>
    </row>
    <row r="152" spans="1:19" s="21" customFormat="1" ht="15.95" customHeight="1" x14ac:dyDescent="0.25">
      <c r="A152" s="9" t="s">
        <v>495</v>
      </c>
      <c r="B152" s="10" t="s">
        <v>506</v>
      </c>
      <c r="C152" s="16" t="s">
        <v>507</v>
      </c>
      <c r="D152" s="10" t="s">
        <v>508</v>
      </c>
      <c r="E152" s="11">
        <v>45543</v>
      </c>
      <c r="F152" s="11" t="s">
        <v>498</v>
      </c>
      <c r="G152" s="11">
        <v>45571</v>
      </c>
      <c r="H152" s="11" t="s">
        <v>50</v>
      </c>
      <c r="I152" s="11" t="s">
        <v>25</v>
      </c>
      <c r="J152" s="11" t="s">
        <v>26</v>
      </c>
      <c r="K152" s="13">
        <v>3808.37</v>
      </c>
      <c r="L152" s="12">
        <v>311</v>
      </c>
      <c r="M152" s="13">
        <v>28.5</v>
      </c>
      <c r="N152" s="14">
        <f t="shared" si="5"/>
        <v>276171.5</v>
      </c>
      <c r="O152" s="14">
        <f t="shared" si="4"/>
        <v>279979.87</v>
      </c>
      <c r="P152" s="10" t="s">
        <v>27</v>
      </c>
      <c r="Q152" s="15" t="str" cm="1">
        <f t="array" ref="Q152">IF(Tabela13[[#This Row],[data Início]]="","",MONTH(Tabela13[[#This Row],[data Início]])&amp;"/"&amp;YEAR(Tabela13[[#This Row],[data Início]]))</f>
        <v>9/2024</v>
      </c>
      <c r="R152" s="10" t="s">
        <v>509</v>
      </c>
      <c r="S152" s="17"/>
    </row>
    <row r="153" spans="1:19" s="21" customFormat="1" ht="15.95" customHeight="1" x14ac:dyDescent="0.25">
      <c r="A153" s="9" t="s">
        <v>510</v>
      </c>
      <c r="B153" s="10" t="s">
        <v>511</v>
      </c>
      <c r="C153" s="16" t="s">
        <v>512</v>
      </c>
      <c r="D153" s="10" t="s">
        <v>513</v>
      </c>
      <c r="E153" s="11">
        <v>45551</v>
      </c>
      <c r="F153" s="11" t="s">
        <v>102</v>
      </c>
      <c r="G153" s="11">
        <v>45555</v>
      </c>
      <c r="H153" s="11" t="s">
        <v>50</v>
      </c>
      <c r="I153" s="11" t="s">
        <v>25</v>
      </c>
      <c r="J153" s="11" t="s">
        <v>26</v>
      </c>
      <c r="K153" s="13">
        <v>2655.25</v>
      </c>
      <c r="L153" s="12">
        <v>311</v>
      </c>
      <c r="M153" s="13">
        <v>4.5</v>
      </c>
      <c r="N153" s="14">
        <f t="shared" si="5"/>
        <v>271351</v>
      </c>
      <c r="O153" s="14">
        <f t="shared" si="4"/>
        <v>274006.25</v>
      </c>
      <c r="P153" s="10" t="s">
        <v>27</v>
      </c>
      <c r="Q153" s="15" t="str" cm="1">
        <f t="array" ref="Q153">IF(Tabela13[[#This Row],[data Início]]="","",MONTH(Tabela13[[#This Row],[data Início]])&amp;"/"&amp;YEAR(Tabela13[[#This Row],[data Início]]))</f>
        <v>9/2024</v>
      </c>
      <c r="R153" s="10" t="s">
        <v>514</v>
      </c>
      <c r="S153" s="17"/>
    </row>
    <row r="154" spans="1:19" s="21" customFormat="1" ht="15.95" customHeight="1" x14ac:dyDescent="0.25">
      <c r="A154" s="9" t="s">
        <v>510</v>
      </c>
      <c r="B154" s="10" t="s">
        <v>515</v>
      </c>
      <c r="C154" s="16" t="s">
        <v>516</v>
      </c>
      <c r="D154" s="10" t="s">
        <v>517</v>
      </c>
      <c r="E154" s="11">
        <v>45542</v>
      </c>
      <c r="F154" s="11" t="s">
        <v>518</v>
      </c>
      <c r="G154" s="11">
        <v>45547</v>
      </c>
      <c r="H154" s="11" t="s">
        <v>519</v>
      </c>
      <c r="I154" s="11" t="s">
        <v>25</v>
      </c>
      <c r="J154" s="11" t="s">
        <v>26</v>
      </c>
      <c r="K154" s="13">
        <v>2867.22</v>
      </c>
      <c r="L154" s="12">
        <v>394</v>
      </c>
      <c r="M154" s="13">
        <v>5.5</v>
      </c>
      <c r="N154" s="12">
        <f t="shared" si="5"/>
        <v>270143.5</v>
      </c>
      <c r="O154" s="14">
        <f t="shared" si="4"/>
        <v>273010.71999999997</v>
      </c>
      <c r="P154" s="10" t="s">
        <v>27</v>
      </c>
      <c r="Q154" s="15" t="str" cm="1">
        <f t="array" ref="Q154">IF(Tabela13[[#This Row],[data Início]]="","",MONTH(Tabela13[[#This Row],[data Início]])&amp;"/"&amp;YEAR(Tabela13[[#This Row],[data Início]]))</f>
        <v>9/2024</v>
      </c>
      <c r="R154" s="10" t="s">
        <v>520</v>
      </c>
      <c r="S154" s="17"/>
    </row>
    <row r="155" spans="1:19" s="21" customFormat="1" ht="15.95" customHeight="1" x14ac:dyDescent="0.25">
      <c r="A155" s="9" t="s">
        <v>510</v>
      </c>
      <c r="B155" s="10" t="s">
        <v>521</v>
      </c>
      <c r="C155" s="16" t="s">
        <v>522</v>
      </c>
      <c r="D155" s="10" t="s">
        <v>523</v>
      </c>
      <c r="E155" s="11">
        <v>45544</v>
      </c>
      <c r="F155" s="11" t="s">
        <v>524</v>
      </c>
      <c r="G155" s="11">
        <v>45546</v>
      </c>
      <c r="H155" s="11" t="s">
        <v>234</v>
      </c>
      <c r="I155" s="11" t="s">
        <v>76</v>
      </c>
      <c r="J155" s="11" t="s">
        <v>43</v>
      </c>
      <c r="K155" s="13"/>
      <c r="L155" s="12">
        <v>394</v>
      </c>
      <c r="M155" s="13">
        <v>2.5</v>
      </c>
      <c r="N155" s="14">
        <f t="shared" si="5"/>
        <v>270143.5</v>
      </c>
      <c r="O155" s="14">
        <f t="shared" si="4"/>
        <v>270143.5</v>
      </c>
      <c r="P155" s="10" t="s">
        <v>27</v>
      </c>
      <c r="Q155" s="15" t="str" cm="1">
        <f t="array" ref="Q155">IF(Tabela13[[#This Row],[data Início]]="","",MONTH(Tabela13[[#This Row],[data Início]])&amp;"/"&amp;YEAR(Tabela13[[#This Row],[data Início]]))</f>
        <v>9/2024</v>
      </c>
      <c r="R155" s="10" t="s">
        <v>525</v>
      </c>
      <c r="S155" s="17"/>
    </row>
    <row r="156" spans="1:19" s="21" customFormat="1" ht="15.95" customHeight="1" x14ac:dyDescent="0.25">
      <c r="A156" s="9" t="s">
        <v>510</v>
      </c>
      <c r="B156" s="10" t="s">
        <v>526</v>
      </c>
      <c r="C156" s="16" t="s">
        <v>527</v>
      </c>
      <c r="D156" s="10" t="s">
        <v>528</v>
      </c>
      <c r="E156" s="11">
        <v>45538</v>
      </c>
      <c r="F156" s="11" t="s">
        <v>54</v>
      </c>
      <c r="G156" s="11">
        <v>45541</v>
      </c>
      <c r="H156" s="11" t="s">
        <v>529</v>
      </c>
      <c r="I156" s="11" t="s">
        <v>25</v>
      </c>
      <c r="J156" s="11" t="s">
        <v>26</v>
      </c>
      <c r="K156" s="13">
        <v>3053.44</v>
      </c>
      <c r="L156" s="12">
        <v>311</v>
      </c>
      <c r="M156" s="13">
        <v>3.5</v>
      </c>
      <c r="N156" s="14">
        <f t="shared" si="5"/>
        <v>270143.5</v>
      </c>
      <c r="O156" s="14">
        <f t="shared" si="4"/>
        <v>273196.94</v>
      </c>
      <c r="P156" s="10" t="s">
        <v>27</v>
      </c>
      <c r="Q156" s="15" t="str" cm="1">
        <f t="array" ref="Q156">IF(Tabela13[[#This Row],[data Início]]="","",MONTH(Tabela13[[#This Row],[data Início]])&amp;"/"&amp;YEAR(Tabela13[[#This Row],[data Início]]))</f>
        <v>9/2024</v>
      </c>
      <c r="R156" s="10" t="s">
        <v>530</v>
      </c>
      <c r="S156" s="17"/>
    </row>
    <row r="157" spans="1:19" s="21" customFormat="1" ht="15.95" customHeight="1" x14ac:dyDescent="0.25">
      <c r="A157" s="9" t="s">
        <v>510</v>
      </c>
      <c r="B157" s="10" t="s">
        <v>531</v>
      </c>
      <c r="C157" s="16" t="s">
        <v>532</v>
      </c>
      <c r="D157" s="10" t="s">
        <v>533</v>
      </c>
      <c r="E157" s="11">
        <v>45538</v>
      </c>
      <c r="F157" s="11" t="s">
        <v>54</v>
      </c>
      <c r="G157" s="11">
        <v>45541</v>
      </c>
      <c r="H157" s="11" t="s">
        <v>529</v>
      </c>
      <c r="I157" s="11" t="s">
        <v>25</v>
      </c>
      <c r="J157" s="11" t="s">
        <v>26</v>
      </c>
      <c r="K157" s="13">
        <v>3053.44</v>
      </c>
      <c r="L157" s="12">
        <v>311</v>
      </c>
      <c r="M157" s="13">
        <v>3.5</v>
      </c>
      <c r="N157" s="14">
        <f t="shared" si="5"/>
        <v>270143.5</v>
      </c>
      <c r="O157" s="14">
        <f t="shared" si="4"/>
        <v>273196.94</v>
      </c>
      <c r="P157" s="10" t="s">
        <v>27</v>
      </c>
      <c r="Q157" s="15" t="str" cm="1">
        <f t="array" ref="Q157">IF(Tabela13[[#This Row],[data Início]]="","",MONTH(Tabela13[[#This Row],[data Início]])&amp;"/"&amp;YEAR(Tabela13[[#This Row],[data Início]]))</f>
        <v>9/2024</v>
      </c>
      <c r="R157" s="10" t="s">
        <v>530</v>
      </c>
      <c r="S157" s="17"/>
    </row>
    <row r="158" spans="1:19" s="21" customFormat="1" ht="15.95" customHeight="1" x14ac:dyDescent="0.25">
      <c r="A158" s="9" t="s">
        <v>510</v>
      </c>
      <c r="B158" s="10" t="s">
        <v>534</v>
      </c>
      <c r="C158" s="16" t="s">
        <v>535</v>
      </c>
      <c r="D158" s="10" t="s">
        <v>513</v>
      </c>
      <c r="E158" s="11">
        <v>45557</v>
      </c>
      <c r="F158" s="11" t="s">
        <v>215</v>
      </c>
      <c r="G158" s="11">
        <v>45562</v>
      </c>
      <c r="H158" s="11" t="s">
        <v>102</v>
      </c>
      <c r="I158" s="11" t="s">
        <v>25</v>
      </c>
      <c r="J158" s="11" t="s">
        <v>26</v>
      </c>
      <c r="K158" s="13">
        <v>2665.46</v>
      </c>
      <c r="L158" s="12">
        <v>345</v>
      </c>
      <c r="M158" s="13">
        <v>5.5</v>
      </c>
      <c r="N158" s="14">
        <f t="shared" si="5"/>
        <v>269626</v>
      </c>
      <c r="O158" s="14">
        <f t="shared" si="4"/>
        <v>272291.46000000002</v>
      </c>
      <c r="P158" s="10" t="s">
        <v>44</v>
      </c>
      <c r="Q158" s="15" t="str" cm="1">
        <f t="array" ref="Q158">IF(Tabela13[[#This Row],[data Início]]="","",MONTH(Tabela13[[#This Row],[data Início]])&amp;"/"&amp;YEAR(Tabela13[[#This Row],[data Início]]))</f>
        <v>9/2024</v>
      </c>
      <c r="R158" s="10" t="s">
        <v>536</v>
      </c>
      <c r="S158" s="17"/>
    </row>
    <row r="159" spans="1:19" s="21" customFormat="1" ht="15.95" customHeight="1" x14ac:dyDescent="0.25">
      <c r="A159" s="9" t="s">
        <v>510</v>
      </c>
      <c r="B159" s="10" t="s">
        <v>537</v>
      </c>
      <c r="C159" s="16" t="s">
        <v>538</v>
      </c>
      <c r="D159" s="10" t="s">
        <v>513</v>
      </c>
      <c r="E159" s="11">
        <v>45558</v>
      </c>
      <c r="F159" s="11" t="s">
        <v>102</v>
      </c>
      <c r="G159" s="11">
        <v>45562</v>
      </c>
      <c r="H159" s="11" t="s">
        <v>80</v>
      </c>
      <c r="I159" s="11" t="s">
        <v>76</v>
      </c>
      <c r="J159" s="11" t="s">
        <v>43</v>
      </c>
      <c r="K159" s="13"/>
      <c r="L159" s="12">
        <v>345</v>
      </c>
      <c r="M159" s="13">
        <v>4.5</v>
      </c>
      <c r="N159" s="14">
        <f t="shared" si="5"/>
        <v>269108.5</v>
      </c>
      <c r="O159" s="14">
        <f t="shared" si="4"/>
        <v>269108.5</v>
      </c>
      <c r="P159" s="10" t="s">
        <v>44</v>
      </c>
      <c r="Q159" s="15" t="str" cm="1">
        <f t="array" ref="Q159">IF(Tabela13[[#This Row],[data Início]]="","",MONTH(Tabela13[[#This Row],[data Início]])&amp;"/"&amp;YEAR(Tabela13[[#This Row],[data Início]]))</f>
        <v>9/2024</v>
      </c>
      <c r="R159" s="10" t="s">
        <v>536</v>
      </c>
      <c r="S159" s="17"/>
    </row>
    <row r="160" spans="1:19" s="21" customFormat="1" ht="15.95" customHeight="1" x14ac:dyDescent="0.25">
      <c r="A160" s="9" t="s">
        <v>510</v>
      </c>
      <c r="B160" s="10" t="s">
        <v>539</v>
      </c>
      <c r="C160" s="16" t="s">
        <v>540</v>
      </c>
      <c r="D160" s="10" t="s">
        <v>541</v>
      </c>
      <c r="E160" s="11">
        <v>45539</v>
      </c>
      <c r="F160" s="11" t="s">
        <v>518</v>
      </c>
      <c r="G160" s="11">
        <v>45539</v>
      </c>
      <c r="H160" s="11" t="s">
        <v>542</v>
      </c>
      <c r="I160" s="11" t="s">
        <v>543</v>
      </c>
      <c r="J160" s="11" t="s">
        <v>544</v>
      </c>
      <c r="K160" s="13">
        <v>5353.12</v>
      </c>
      <c r="L160" s="12">
        <v>438</v>
      </c>
      <c r="M160" s="13">
        <v>0.5</v>
      </c>
      <c r="N160" s="14">
        <f t="shared" si="5"/>
        <v>268246</v>
      </c>
      <c r="O160" s="14">
        <f t="shared" si="4"/>
        <v>273599.12</v>
      </c>
      <c r="P160" s="10" t="s">
        <v>27</v>
      </c>
      <c r="Q160" s="15" t="str" cm="1">
        <f t="array" ref="Q160">IF(Tabela13[[#This Row],[data Início]]="","",MONTH(Tabela13[[#This Row],[data Início]])&amp;"/"&amp;YEAR(Tabela13[[#This Row],[data Início]]))</f>
        <v>9/2024</v>
      </c>
      <c r="R160" s="10" t="s">
        <v>545</v>
      </c>
      <c r="S160" s="17"/>
    </row>
    <row r="161" spans="1:19" s="21" customFormat="1" ht="15.95" customHeight="1" x14ac:dyDescent="0.25">
      <c r="A161" s="9" t="s">
        <v>510</v>
      </c>
      <c r="B161" s="10" t="s">
        <v>526</v>
      </c>
      <c r="C161" s="16" t="s">
        <v>527</v>
      </c>
      <c r="D161" s="10" t="s">
        <v>528</v>
      </c>
      <c r="E161" s="11">
        <v>45551</v>
      </c>
      <c r="F161" s="11" t="s">
        <v>54</v>
      </c>
      <c r="G161" s="11">
        <v>45554</v>
      </c>
      <c r="H161" s="11" t="s">
        <v>454</v>
      </c>
      <c r="I161" s="11" t="s">
        <v>25</v>
      </c>
      <c r="J161" s="11" t="s">
        <v>26</v>
      </c>
      <c r="K161" s="13">
        <v>3364.44</v>
      </c>
      <c r="L161" s="12">
        <v>311</v>
      </c>
      <c r="M161" s="13">
        <v>3.5</v>
      </c>
      <c r="N161" s="14">
        <f t="shared" si="5"/>
        <v>267383.5</v>
      </c>
      <c r="O161" s="14">
        <f t="shared" si="4"/>
        <v>270747.94</v>
      </c>
      <c r="P161" s="10" t="s">
        <v>27</v>
      </c>
      <c r="Q161" s="15" t="str" cm="1">
        <f t="array" ref="Q161">IF(Tabela13[[#This Row],[data Início]]="","",MONTH(Tabela13[[#This Row],[data Início]])&amp;"/"&amp;YEAR(Tabela13[[#This Row],[data Início]]))</f>
        <v>9/2024</v>
      </c>
      <c r="R161" s="10" t="s">
        <v>546</v>
      </c>
      <c r="S161" s="17"/>
    </row>
    <row r="162" spans="1:19" s="21" customFormat="1" ht="15.95" customHeight="1" x14ac:dyDescent="0.25">
      <c r="A162" s="9" t="s">
        <v>510</v>
      </c>
      <c r="B162" s="10" t="s">
        <v>531</v>
      </c>
      <c r="C162" s="16" t="s">
        <v>532</v>
      </c>
      <c r="D162" s="10" t="s">
        <v>547</v>
      </c>
      <c r="E162" s="11">
        <v>45551</v>
      </c>
      <c r="F162" s="11" t="s">
        <v>54</v>
      </c>
      <c r="G162" s="11">
        <v>45554</v>
      </c>
      <c r="H162" s="11" t="s">
        <v>454</v>
      </c>
      <c r="I162" s="11" t="s">
        <v>25</v>
      </c>
      <c r="J162" s="11" t="s">
        <v>26</v>
      </c>
      <c r="K162" s="13">
        <v>3394.44</v>
      </c>
      <c r="L162" s="12">
        <v>311</v>
      </c>
      <c r="M162" s="13">
        <v>3.5</v>
      </c>
      <c r="N162" s="14">
        <f t="shared" si="5"/>
        <v>266521</v>
      </c>
      <c r="O162" s="14">
        <f t="shared" ref="O162:O170" si="6">N162+K162</f>
        <v>269915.44</v>
      </c>
      <c r="P162" s="10" t="s">
        <v>27</v>
      </c>
      <c r="Q162" s="15" t="str" cm="1">
        <f t="array" ref="Q162">IF(Tabela13[[#This Row],[data Início]]="","",MONTH(Tabela13[[#This Row],[data Início]])&amp;"/"&amp;YEAR(Tabela13[[#This Row],[data Início]]))</f>
        <v>9/2024</v>
      </c>
      <c r="R162" s="10" t="s">
        <v>546</v>
      </c>
      <c r="S162" s="17"/>
    </row>
    <row r="163" spans="1:19" s="21" customFormat="1" ht="15.95" customHeight="1" x14ac:dyDescent="0.25">
      <c r="A163" s="9" t="s">
        <v>510</v>
      </c>
      <c r="B163" s="10" t="s">
        <v>526</v>
      </c>
      <c r="C163" s="16" t="s">
        <v>527</v>
      </c>
      <c r="D163" s="10" t="s">
        <v>528</v>
      </c>
      <c r="E163" s="11">
        <v>45565</v>
      </c>
      <c r="F163" s="11" t="s">
        <v>54</v>
      </c>
      <c r="G163" s="11">
        <v>45567</v>
      </c>
      <c r="H163" s="11" t="s">
        <v>454</v>
      </c>
      <c r="I163" s="11" t="s">
        <v>25</v>
      </c>
      <c r="J163" s="11" t="s">
        <v>26</v>
      </c>
      <c r="K163" s="13">
        <v>2351.54</v>
      </c>
      <c r="L163" s="12">
        <v>311</v>
      </c>
      <c r="M163" s="13">
        <v>2.5</v>
      </c>
      <c r="N163" s="14">
        <f t="shared" si="5"/>
        <v>266003.5</v>
      </c>
      <c r="O163" s="14">
        <f t="shared" si="6"/>
        <v>268355.03999999998</v>
      </c>
      <c r="P163" s="10" t="s">
        <v>27</v>
      </c>
      <c r="Q163" s="15" t="str" cm="1">
        <f t="array" ref="Q163">IF(Tabela13[[#This Row],[data Início]]="","",MONTH(Tabela13[[#This Row],[data Início]])&amp;"/"&amp;YEAR(Tabela13[[#This Row],[data Início]]))</f>
        <v>9/2024</v>
      </c>
      <c r="R163" s="10" t="s">
        <v>548</v>
      </c>
      <c r="S163" s="17"/>
    </row>
    <row r="164" spans="1:19" s="21" customFormat="1" ht="15.95" customHeight="1" x14ac:dyDescent="0.25">
      <c r="A164" s="9" t="s">
        <v>510</v>
      </c>
      <c r="B164" s="10" t="s">
        <v>531</v>
      </c>
      <c r="C164" s="16" t="s">
        <v>532</v>
      </c>
      <c r="D164" s="10" t="s">
        <v>547</v>
      </c>
      <c r="E164" s="11">
        <v>45565</v>
      </c>
      <c r="F164" s="11" t="s">
        <v>54</v>
      </c>
      <c r="G164" s="11">
        <v>45567</v>
      </c>
      <c r="H164" s="11" t="s">
        <v>454</v>
      </c>
      <c r="I164" s="11" t="s">
        <v>25</v>
      </c>
      <c r="J164" s="11" t="s">
        <v>26</v>
      </c>
      <c r="K164" s="13">
        <v>2351.54</v>
      </c>
      <c r="L164" s="12">
        <v>311</v>
      </c>
      <c r="M164" s="13">
        <v>2.5</v>
      </c>
      <c r="N164" s="14">
        <f t="shared" si="5"/>
        <v>265141</v>
      </c>
      <c r="O164" s="14">
        <f t="shared" si="6"/>
        <v>267492.53999999998</v>
      </c>
      <c r="P164" s="10" t="s">
        <v>27</v>
      </c>
      <c r="Q164" s="15" t="str" cm="1">
        <f t="array" ref="Q164">IF(Tabela13[[#This Row],[data Início]]="","",MONTH(Tabela13[[#This Row],[data Início]])&amp;"/"&amp;YEAR(Tabela13[[#This Row],[data Início]]))</f>
        <v>9/2024</v>
      </c>
      <c r="R164" s="10" t="s">
        <v>548</v>
      </c>
      <c r="S164" s="17"/>
    </row>
    <row r="165" spans="1:19" s="21" customFormat="1" ht="15.95" customHeight="1" x14ac:dyDescent="0.25">
      <c r="A165" s="9" t="s">
        <v>510</v>
      </c>
      <c r="B165" s="10" t="s">
        <v>549</v>
      </c>
      <c r="C165" s="16" t="s">
        <v>550</v>
      </c>
      <c r="D165" s="10" t="s">
        <v>551</v>
      </c>
      <c r="E165" s="11">
        <v>45552</v>
      </c>
      <c r="F165" s="11" t="s">
        <v>54</v>
      </c>
      <c r="G165" s="11">
        <v>45554</v>
      </c>
      <c r="H165" s="11" t="s">
        <v>71</v>
      </c>
      <c r="I165" s="11" t="s">
        <v>25</v>
      </c>
      <c r="J165" s="11" t="s">
        <v>26</v>
      </c>
      <c r="K165" s="13">
        <v>2790.94</v>
      </c>
      <c r="L165" s="12">
        <v>438</v>
      </c>
      <c r="M165" s="13">
        <v>2.5</v>
      </c>
      <c r="N165" s="14">
        <f t="shared" si="5"/>
        <v>262208.5</v>
      </c>
      <c r="O165" s="14">
        <f t="shared" si="6"/>
        <v>264999.44</v>
      </c>
      <c r="P165" s="10" t="s">
        <v>27</v>
      </c>
      <c r="Q165" s="15" t="str" cm="1">
        <f t="array" ref="Q165">IF(Tabela13[[#This Row],[data Início]]="","",MONTH(Tabela13[[#This Row],[data Início]])&amp;"/"&amp;YEAR(Tabela13[[#This Row],[data Início]]))</f>
        <v>9/2024</v>
      </c>
      <c r="R165" s="10" t="s">
        <v>552</v>
      </c>
      <c r="S165" s="17"/>
    </row>
    <row r="166" spans="1:19" s="21" customFormat="1" ht="15.95" customHeight="1" x14ac:dyDescent="0.25">
      <c r="A166" s="9" t="s">
        <v>510</v>
      </c>
      <c r="B166" s="10" t="s">
        <v>553</v>
      </c>
      <c r="C166" s="16" t="s">
        <v>554</v>
      </c>
      <c r="D166" s="10" t="s">
        <v>555</v>
      </c>
      <c r="E166" s="11">
        <v>45561</v>
      </c>
      <c r="F166" s="11" t="s">
        <v>556</v>
      </c>
      <c r="G166" s="11">
        <v>45562</v>
      </c>
      <c r="H166" s="11" t="s">
        <v>557</v>
      </c>
      <c r="I166" s="11" t="s">
        <v>558</v>
      </c>
      <c r="J166" s="11" t="s">
        <v>544</v>
      </c>
      <c r="K166" s="13">
        <v>3004.22</v>
      </c>
      <c r="L166" s="12">
        <v>345</v>
      </c>
      <c r="M166" s="13">
        <v>0</v>
      </c>
      <c r="N166" s="44" t="s">
        <v>61</v>
      </c>
      <c r="O166" s="14">
        <v>3004.22</v>
      </c>
      <c r="P166" s="10" t="s">
        <v>27</v>
      </c>
      <c r="Q166" s="15" t="str" cm="1">
        <f t="array" ref="Q166">IF(Tabela13[[#This Row],[data Início]]="","",MONTH(Tabela13[[#This Row],[data Início]])&amp;"/"&amp;YEAR(Tabela13[[#This Row],[data Início]]))</f>
        <v>9/2024</v>
      </c>
      <c r="R166" s="10" t="s">
        <v>559</v>
      </c>
      <c r="S166" s="17"/>
    </row>
    <row r="167" spans="1:19" s="21" customFormat="1" ht="15.95" customHeight="1" x14ac:dyDescent="0.25">
      <c r="A167" s="9" t="s">
        <v>510</v>
      </c>
      <c r="B167" s="10" t="s">
        <v>560</v>
      </c>
      <c r="C167" s="16" t="s">
        <v>561</v>
      </c>
      <c r="D167" s="10" t="s">
        <v>562</v>
      </c>
      <c r="E167" s="11">
        <v>45562</v>
      </c>
      <c r="F167" s="11" t="s">
        <v>542</v>
      </c>
      <c r="G167" s="11">
        <v>45563</v>
      </c>
      <c r="H167" s="11" t="s">
        <v>518</v>
      </c>
      <c r="I167" s="11" t="s">
        <v>543</v>
      </c>
      <c r="J167" s="11" t="s">
        <v>544</v>
      </c>
      <c r="K167" s="13">
        <v>3525.02</v>
      </c>
      <c r="L167" s="12">
        <v>438</v>
      </c>
      <c r="M167" s="13">
        <v>0</v>
      </c>
      <c r="N167" s="44" t="s">
        <v>61</v>
      </c>
      <c r="O167" s="45">
        <v>3525.02</v>
      </c>
      <c r="P167" s="10" t="s">
        <v>27</v>
      </c>
      <c r="Q167" s="15" t="str" cm="1">
        <f t="array" ref="Q167">IF(Tabela13[[#This Row],[data Início]]="","",MONTH(Tabela13[[#This Row],[data Início]])&amp;"/"&amp;YEAR(Tabela13[[#This Row],[data Início]]))</f>
        <v>9/2024</v>
      </c>
      <c r="R167" s="10" t="s">
        <v>559</v>
      </c>
      <c r="S167" s="17"/>
    </row>
    <row r="168" spans="1:19" s="21" customFormat="1" ht="15.95" customHeight="1" x14ac:dyDescent="0.25">
      <c r="A168" s="9" t="s">
        <v>510</v>
      </c>
      <c r="B168" s="10" t="s">
        <v>563</v>
      </c>
      <c r="C168" s="16" t="s">
        <v>564</v>
      </c>
      <c r="D168" s="10" t="s">
        <v>565</v>
      </c>
      <c r="E168" s="11">
        <v>45562</v>
      </c>
      <c r="F168" s="11" t="s">
        <v>450</v>
      </c>
      <c r="G168" s="11">
        <v>45562</v>
      </c>
      <c r="H168" s="11" t="s">
        <v>557</v>
      </c>
      <c r="I168" s="11" t="s">
        <v>543</v>
      </c>
      <c r="J168" s="11" t="s">
        <v>544</v>
      </c>
      <c r="K168" s="13">
        <v>2355.12</v>
      </c>
      <c r="L168" s="12">
        <v>345</v>
      </c>
      <c r="M168" s="13">
        <v>0</v>
      </c>
      <c r="N168" s="44" t="s">
        <v>61</v>
      </c>
      <c r="O168" s="45">
        <v>2355.12</v>
      </c>
      <c r="P168" s="10" t="s">
        <v>27</v>
      </c>
      <c r="Q168" s="15" t="str" cm="1">
        <f t="array" ref="Q168">IF(Tabela13[[#This Row],[data Início]]="","",MONTH(Tabela13[[#This Row],[data Início]])&amp;"/"&amp;YEAR(Tabela13[[#This Row],[data Início]]))</f>
        <v>9/2024</v>
      </c>
      <c r="R168" s="10" t="s">
        <v>559</v>
      </c>
      <c r="S168" s="17"/>
    </row>
    <row r="169" spans="1:19" s="21" customFormat="1" ht="15.95" customHeight="1" x14ac:dyDescent="0.25">
      <c r="A169" s="9" t="s">
        <v>510</v>
      </c>
      <c r="B169" s="10" t="s">
        <v>566</v>
      </c>
      <c r="C169" s="16" t="s">
        <v>567</v>
      </c>
      <c r="D169" s="10" t="s">
        <v>568</v>
      </c>
      <c r="E169" s="11">
        <v>45562</v>
      </c>
      <c r="F169" s="11" t="s">
        <v>542</v>
      </c>
      <c r="G169" s="11">
        <v>45562</v>
      </c>
      <c r="H169" s="11" t="s">
        <v>518</v>
      </c>
      <c r="I169" s="11" t="s">
        <v>543</v>
      </c>
      <c r="J169" s="11" t="s">
        <v>544</v>
      </c>
      <c r="K169" s="13">
        <v>1728.95</v>
      </c>
      <c r="L169" s="12">
        <v>311</v>
      </c>
      <c r="M169" s="13">
        <v>0</v>
      </c>
      <c r="N169" s="44" t="s">
        <v>61</v>
      </c>
      <c r="O169" s="45">
        <v>1728.95</v>
      </c>
      <c r="P169" s="10" t="s">
        <v>27</v>
      </c>
      <c r="Q169" s="15" t="str" cm="1">
        <f t="array" ref="Q169">IF(Tabela13[[#This Row],[data Início]]="","",MONTH(Tabela13[[#This Row],[data Início]])&amp;"/"&amp;YEAR(Tabela13[[#This Row],[data Início]]))</f>
        <v>9/2024</v>
      </c>
      <c r="R169" s="10" t="s">
        <v>559</v>
      </c>
      <c r="S169" s="17"/>
    </row>
    <row r="170" spans="1:19" ht="15.95" customHeight="1" x14ac:dyDescent="0.25">
      <c r="A170" s="9" t="s">
        <v>510</v>
      </c>
      <c r="B170" s="10" t="s">
        <v>569</v>
      </c>
      <c r="C170" s="16" t="s">
        <v>570</v>
      </c>
      <c r="D170" s="10" t="s">
        <v>571</v>
      </c>
      <c r="E170" s="11">
        <v>45553</v>
      </c>
      <c r="F170" s="11" t="s">
        <v>518</v>
      </c>
      <c r="G170" s="11">
        <v>45555</v>
      </c>
      <c r="H170" s="11" t="s">
        <v>542</v>
      </c>
      <c r="I170" s="11" t="s">
        <v>543</v>
      </c>
      <c r="J170" s="11" t="s">
        <v>544</v>
      </c>
      <c r="K170" s="13">
        <v>6961.12</v>
      </c>
      <c r="L170" s="12">
        <v>438</v>
      </c>
      <c r="M170" s="13">
        <v>1.5</v>
      </c>
      <c r="N170" s="14" cm="1">
        <f t="array" ref="N170">IFERROR(IF(M170=0,"",L170*M170),"")</f>
        <v>657</v>
      </c>
      <c r="O170" s="14">
        <f t="shared" si="6"/>
        <v>7618.12</v>
      </c>
      <c r="P170" s="10" t="s">
        <v>27</v>
      </c>
      <c r="Q170" s="15" t="str" cm="1">
        <f t="array" ref="Q170">IF(Tabela13[[#This Row],[data Início]]="","",MONTH(Tabela13[[#This Row],[data Início]])&amp;"/"&amp;YEAR(Tabela13[[#This Row],[data Início]]))</f>
        <v>9/2024</v>
      </c>
      <c r="R170" s="10" t="s">
        <v>572</v>
      </c>
      <c r="S170" s="17"/>
    </row>
    <row r="171" spans="1:19" ht="15.95" customHeight="1" x14ac:dyDescent="0.25"/>
  </sheetData>
  <phoneticPr fontId="7" type="noConversion"/>
  <conditionalFormatting sqref="P2:P170">
    <cfRule type="cellIs" dxfId="0" priority="1" operator="equal">
      <formula>"Viagem Cancelada"</formula>
    </cfRule>
  </conditionalFormatting>
  <printOptions horizontalCentered="1" gridLines="1"/>
  <pageMargins left="0.43307086614173229" right="0.43307086614173229" top="0.78740157480314965" bottom="0.78740157480314965" header="0.31496062992125984" footer="0.31496062992125984"/>
  <pageSetup paperSize="9" scale="80" orientation="landscape" r:id="rId1"/>
  <headerFooter>
    <oddHeader>&amp;L&amp;"-,Negrito"NAV BRASIL&amp;C&amp;"-,Negrito"PLANILHA DE VIAGENS CONSOLIDADA
SETEMBRO/2024&amp;R&amp;"-,Negrito"Página: &amp;P/&amp;N</oddHeader>
    <oddFooter>&amp;L&amp;"-,Negrito"&amp;8Elaboração: Lee Castro&amp;R&amp;"-,Negrito"&amp;8Revisão: &amp;D | &amp;T</oddFooter>
  </headerFooter>
  <ignoredErrors>
    <ignoredError sqref="N147:N165 O167:O169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997DC3-0211-47B2-A1A9-8FDC1AD2F2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435E0-1066-4CA2-9BEF-0011C09CB2C0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customXml/itemProps3.xml><?xml version="1.0" encoding="utf-8"?>
<ds:datastoreItem xmlns:ds="http://schemas.openxmlformats.org/officeDocument/2006/customXml" ds:itemID="{987D2E43-DEEA-462C-94EE-0FA9739A0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DNB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cp:lastPrinted>2025-03-17T11:31:26Z</cp:lastPrinted>
  <dcterms:created xsi:type="dcterms:W3CDTF">2023-07-04T10:34:16Z</dcterms:created>
  <dcterms:modified xsi:type="dcterms:W3CDTF">2025-03-17T11:32:00Z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