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6/01-Jan26/"/>
    </mc:Choice>
  </mc:AlternateContent>
  <xr:revisionPtr revIDLastSave="2224" documentId="13_ncr:1_{B57CC72A-69E9-469A-955E-76207A828566}" xr6:coauthVersionLast="47" xr6:coauthVersionMax="47" xr10:uidLastSave="{87301558-4042-4CA1-8705-D3325224C89B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DNB!$A$1:$S$78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2" i="4" l="1"/>
  <c r="O72" i="4"/>
  <c r="P72" i="4"/>
  <c r="F64" i="4"/>
  <c r="L64" i="4" l="1"/>
  <c r="L63" i="4"/>
  <c r="O64" i="4"/>
  <c r="P64" i="4" s="1"/>
  <c r="O2" i="4"/>
  <c r="O74" i="4"/>
  <c r="O75" i="4"/>
  <c r="O76" i="4"/>
  <c r="O3" i="4"/>
  <c r="O43" i="4"/>
  <c r="O73" i="4"/>
  <c r="O58" i="4"/>
  <c r="O21" i="4"/>
  <c r="O18" i="4"/>
  <c r="O51" i="4"/>
  <c r="O59" i="4"/>
  <c r="O52" i="4"/>
  <c r="O53" i="4"/>
  <c r="O65" i="4"/>
  <c r="O54" i="4"/>
  <c r="O22" i="4"/>
  <c r="O23" i="4"/>
  <c r="O24" i="4"/>
  <c r="O25" i="4"/>
  <c r="O26" i="4"/>
  <c r="O4" i="4"/>
  <c r="O19" i="4"/>
  <c r="O27" i="4"/>
  <c r="O5" i="4"/>
  <c r="O6" i="4"/>
  <c r="O7" i="4"/>
  <c r="O68" i="4"/>
  <c r="O28" i="4"/>
  <c r="O29" i="4"/>
  <c r="O30" i="4"/>
  <c r="O31" i="4"/>
  <c r="O32" i="4"/>
  <c r="O33" i="4"/>
  <c r="O34" i="4"/>
  <c r="O35" i="4"/>
  <c r="O36" i="4"/>
  <c r="O37" i="4"/>
  <c r="O38" i="4"/>
  <c r="O46" i="4"/>
  <c r="O39" i="4"/>
  <c r="O40" i="4"/>
  <c r="O41" i="4"/>
  <c r="O47" i="4"/>
  <c r="O50" i="4"/>
  <c r="O17" i="4"/>
  <c r="O8" i="4"/>
  <c r="O9" i="4"/>
  <c r="O13" i="4"/>
  <c r="O60" i="4"/>
  <c r="O48" i="4"/>
  <c r="O61" i="4"/>
  <c r="O20" i="4"/>
  <c r="O44" i="4"/>
  <c r="O42" i="4"/>
  <c r="O14" i="4"/>
  <c r="O10" i="4"/>
  <c r="O66" i="4"/>
  <c r="O15" i="4"/>
  <c r="O67" i="4"/>
  <c r="O55" i="4"/>
  <c r="O62" i="4"/>
  <c r="O49" i="4"/>
  <c r="O63" i="4"/>
  <c r="O11" i="4"/>
  <c r="O12" i="4"/>
  <c r="O77" i="4"/>
  <c r="O16" i="4"/>
  <c r="O45" i="4"/>
  <c r="O69" i="4"/>
  <c r="O70" i="4"/>
  <c r="O71" i="4"/>
  <c r="O56" i="4"/>
  <c r="O57" i="4"/>
  <c r="F78" i="4"/>
  <c r="F21" i="4" l="1"/>
  <c r="F61" i="4"/>
  <c r="P61" i="4"/>
  <c r="F7" i="4"/>
  <c r="P7" i="4"/>
  <c r="F16" i="4"/>
  <c r="F4" i="4"/>
  <c r="F35" i="4"/>
  <c r="P16" i="4"/>
  <c r="P4" i="4"/>
  <c r="P35" i="4"/>
  <c r="F51" i="4"/>
  <c r="F68" i="4"/>
  <c r="F42" i="4"/>
  <c r="P51" i="4"/>
  <c r="P68" i="4"/>
  <c r="P42" i="4"/>
  <c r="F71" i="4"/>
  <c r="F65" i="4"/>
  <c r="F38" i="4"/>
  <c r="F32" i="4"/>
  <c r="F53" i="4"/>
  <c r="P71" i="4"/>
  <c r="P65" i="4"/>
  <c r="P38" i="4"/>
  <c r="P32" i="4"/>
  <c r="P53" i="4"/>
  <c r="F75" i="4"/>
  <c r="F28" i="4"/>
  <c r="F69" i="4"/>
  <c r="P75" i="4"/>
  <c r="P28" i="4"/>
  <c r="P69" i="4"/>
  <c r="F29" i="4"/>
  <c r="F43" i="4"/>
  <c r="F25" i="4"/>
  <c r="P43" i="4"/>
  <c r="P25" i="4"/>
  <c r="F8" i="4"/>
  <c r="F15" i="4"/>
  <c r="F55" i="4"/>
  <c r="P8" i="4"/>
  <c r="P15" i="4"/>
  <c r="P55" i="4"/>
  <c r="F18" i="4"/>
  <c r="F2" i="4"/>
  <c r="F34" i="4"/>
  <c r="P18" i="4"/>
  <c r="P2" i="4"/>
  <c r="P34" i="4"/>
  <c r="F22" i="4"/>
  <c r="F76" i="4"/>
  <c r="F36" i="4"/>
  <c r="P22" i="4"/>
  <c r="P76" i="4"/>
  <c r="P36" i="4"/>
  <c r="F17" i="4"/>
  <c r="F50" i="4"/>
  <c r="P17" i="4"/>
  <c r="P50" i="4"/>
  <c r="F6" i="4"/>
  <c r="P6" i="4"/>
  <c r="P29" i="4"/>
  <c r="F59" i="4"/>
  <c r="F23" i="4"/>
  <c r="P59" i="4"/>
  <c r="P23" i="4"/>
  <c r="F48" i="4"/>
  <c r="P48" i="4"/>
  <c r="F45" i="4"/>
  <c r="P45" i="4"/>
  <c r="F3" i="4"/>
  <c r="F12" i="4"/>
  <c r="F9" i="4"/>
  <c r="F58" i="4"/>
  <c r="F24" i="4"/>
  <c r="F46" i="4"/>
  <c r="F47" i="4"/>
  <c r="F73" i="4"/>
  <c r="F27" i="4"/>
  <c r="F33" i="4"/>
  <c r="F19" i="4"/>
  <c r="F63" i="4"/>
  <c r="F14" i="4"/>
  <c r="F5" i="4"/>
  <c r="F74" i="4"/>
  <c r="F54" i="4"/>
  <c r="F44" i="4"/>
  <c r="F67" i="4"/>
  <c r="F26" i="4"/>
  <c r="F49" i="4"/>
  <c r="F62" i="4"/>
  <c r="F57" i="4"/>
  <c r="F11" i="4"/>
  <c r="F70" i="4"/>
  <c r="F30" i="4"/>
  <c r="F56" i="4"/>
  <c r="F52" i="4"/>
  <c r="F66" i="4"/>
  <c r="F13" i="4"/>
  <c r="F31" i="4"/>
  <c r="F37" i="4"/>
  <c r="F10" i="4"/>
  <c r="F40" i="4"/>
  <c r="F77" i="4"/>
  <c r="F20" i="4"/>
  <c r="F39" i="4"/>
  <c r="F41" i="4"/>
  <c r="F60" i="4"/>
  <c r="P30" i="4"/>
  <c r="P56" i="4"/>
  <c r="P52" i="4"/>
  <c r="P66" i="4"/>
  <c r="P13" i="4"/>
  <c r="P31" i="4"/>
  <c r="P37" i="4"/>
  <c r="P10" i="4"/>
  <c r="P40" i="4"/>
  <c r="P21" i="4"/>
  <c r="P77" i="4"/>
  <c r="P20" i="4"/>
  <c r="P39" i="4"/>
  <c r="P9" i="4"/>
  <c r="P41" i="4"/>
  <c r="P60" i="4"/>
  <c r="P12" i="4"/>
  <c r="P54" i="4"/>
  <c r="P3" i="4"/>
  <c r="P24" i="4"/>
  <c r="P63" i="4"/>
  <c r="P33" i="4"/>
  <c r="P58" i="4"/>
  <c r="P74" i="4"/>
  <c r="P27" i="4"/>
  <c r="P19" i="4"/>
  <c r="P14" i="4"/>
  <c r="P11" i="4" l="1"/>
  <c r="P5" i="4"/>
  <c r="P46" i="4"/>
  <c r="P73" i="4"/>
  <c r="P62" i="4"/>
  <c r="P70" i="4"/>
  <c r="P57" i="4"/>
  <c r="P67" i="4"/>
  <c r="P26" i="4"/>
  <c r="P44" i="4"/>
  <c r="P49" i="4"/>
  <c r="P47" i="4"/>
  <c r="A3" i="4" l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l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</calcChain>
</file>

<file path=xl/sharedStrings.xml><?xml version="1.0" encoding="utf-8"?>
<sst xmlns="http://schemas.openxmlformats.org/spreadsheetml/2006/main" count="747" uniqueCount="330">
  <si>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</si>
  <si>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</si>
  <si>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</si>
  <si>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</si>
  <si>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</si>
  <si>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</si>
  <si>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</si>
  <si>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</si>
  <si>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</si>
  <si>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</si>
  <si>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</si>
  <si>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</si>
  <si>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</si>
  <si>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</si>
  <si>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</si>
  <si>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</si>
  <si>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</si>
  <si>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</si>
  <si>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</si>
  <si>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</si>
  <si>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</si>
  <si>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</si>
  <si>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</si>
  <si>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</si>
  <si>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</si>
  <si>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</si>
  <si>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</si>
  <si>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</si>
  <si>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</si>
  <si>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</si>
  <si>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</si>
  <si>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</si>
  <si>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</si>
  <si>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</si>
  <si>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</si>
  <si>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</si>
  <si>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</si>
  <si>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</si>
  <si>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</si>
  <si>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</si>
  <si>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</si>
  <si>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</si>
  <si>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</si>
  <si>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</si>
  <si>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</si>
  <si>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</si>
  <si>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</si>
  <si>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</si>
  <si>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</si>
  <si>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</si>
  <si>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</si>
  <si>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</si>
  <si>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</si>
  <si>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</si>
  <si>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</si>
  <si>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</si>
  <si>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</si>
  <si>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</si>
  <si>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</si>
  <si>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</si>
  <si>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</si>
  <si>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</si>
  <si>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</si>
  <si>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</si>
  <si>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</si>
  <si>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</si>
  <si>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</si>
  <si>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</si>
  <si>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</si>
  <si>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</si>
  <si>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</si>
  <si>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</si>
  <si>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</si>
  <si>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</si>
  <si>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</si>
  <si>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</si>
  <si>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</si>
  <si>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</si>
  <si>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</si>
  <si>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</si>
  <si>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</si>
  <si>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</si>
  <si>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</si>
  <si>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</si>
  <si>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</si>
  <si>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</si>
  <si>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</si>
  <si>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</si>
  <si>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</si>
  <si>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</si>
  <si>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</si>
  <si>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</si>
  <si>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</si>
  <si>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</si>
  <si>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</si>
  <si>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</si>
  <si>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</si>
  <si>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</si>
  <si>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</si>
  <si>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</si>
  <si>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</si>
  <si>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</si>
  <si>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</si>
  <si>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</si>
  <si>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</si>
  <si>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</si>
  <si>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</si>
  <si>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</si>
  <si>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</si>
  <si>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</si>
  <si>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GEISON ALVES FARIAS</t>
  </si>
  <si>
    <t>EMANUEL BARBOSA COSTA RIBEIRO</t>
  </si>
  <si>
    <t>97.549-59</t>
  </si>
  <si>
    <t>97.346-73</t>
  </si>
  <si>
    <t>RJ/Rio de Janeiro</t>
  </si>
  <si>
    <t>SP/São Paulo</t>
  </si>
  <si>
    <t>DF/Brasília</t>
  </si>
  <si>
    <t>AM/Manaus</t>
  </si>
  <si>
    <t>PE/Recife</t>
  </si>
  <si>
    <t>MG/Belo Horizonte</t>
  </si>
  <si>
    <t>PA/Belém</t>
  </si>
  <si>
    <t>MG/Uberaba</t>
  </si>
  <si>
    <t>Administrativa</t>
  </si>
  <si>
    <t>Formação Profissional</t>
  </si>
  <si>
    <t>Renovação do Certificado Médico Aeronáutico (CMA) para atendimento da ICA 63-15.</t>
  </si>
  <si>
    <t>Aéreo</t>
  </si>
  <si>
    <t>Veículo Particular</t>
  </si>
  <si>
    <t>Terrestre</t>
  </si>
  <si>
    <t>Aéreo/Terrestre</t>
  </si>
  <si>
    <t>Veículo Empresa</t>
  </si>
  <si>
    <t>Aéreo/Veic. Part.</t>
  </si>
  <si>
    <t>Folga Agrupada conforme  NN GPE Nº 01/2021, ART.20 - INCISO IV.</t>
  </si>
  <si>
    <t>PROFISSIONAL DE TRÁFEGO AÉREO</t>
  </si>
  <si>
    <t>PROFISSIONAL DE NAVEGAÇÃO AÉREA</t>
  </si>
  <si>
    <t>PROFISSIONAL DE ENGENHARIA E MANUTENÇÃO</t>
  </si>
  <si>
    <t>Brasília/DF</t>
  </si>
  <si>
    <t>EVERALDO QUEIROGA MACEDO</t>
  </si>
  <si>
    <t>GLAUCIO AMARIM DE SOUZA</t>
  </si>
  <si>
    <t>41.602-42</t>
  </si>
  <si>
    <t>18.576-99</t>
  </si>
  <si>
    <t>MG/Lagoa Santa</t>
  </si>
  <si>
    <t>Mais AZUL</t>
  </si>
  <si>
    <t>LATAM Light</t>
  </si>
  <si>
    <t>AZUL</t>
  </si>
  <si>
    <t>GOL Light</t>
  </si>
  <si>
    <t>LATAM Light / GOL Light</t>
  </si>
  <si>
    <t>GOL Classic / Mais AZUL</t>
  </si>
  <si>
    <t>LATAM Premium Economy</t>
  </si>
  <si>
    <t>GOL Light/LATAM Premium Economy</t>
  </si>
  <si>
    <t>LATAM Full</t>
  </si>
  <si>
    <t>ALADA</t>
  </si>
  <si>
    <t>SERGIO ROBERTO DE ALMEIDA</t>
  </si>
  <si>
    <t>MAURICIO BEZERRA DA SILVA</t>
  </si>
  <si>
    <t>JORGE KUSHIKAWA</t>
  </si>
  <si>
    <t>GIBSON GAMA MOREIRA</t>
  </si>
  <si>
    <t>ERIVANDO PEREIRA SOUZA</t>
  </si>
  <si>
    <t>MARIA ALTINEIA DA SILVA PRATA</t>
  </si>
  <si>
    <t>ANICETO JOZIEL RABELO GOMES ANDRADE</t>
  </si>
  <si>
    <t>RAFAEL EMERIM ARAR</t>
  </si>
  <si>
    <t>LESLIE ALVES DE ANDRADE JUNIOR</t>
  </si>
  <si>
    <t>ALEXANDER LESSA COSTA DA SILVA</t>
  </si>
  <si>
    <t>MARCO AURELIO DE CARVALHO</t>
  </si>
  <si>
    <t>DANIELLE CARLOS DE ARAUJO</t>
  </si>
  <si>
    <t>APARECIDO DONIZETI AMERICO</t>
  </si>
  <si>
    <t>FRANCISCO DONATO DE ASSIS SANTOS</t>
  </si>
  <si>
    <t>ENOCK MENDES DAS NEVES JUNIOR</t>
  </si>
  <si>
    <t>RENATA MOTA DA ROSA LISBOA</t>
  </si>
  <si>
    <t>DANIEL AFFONSO REGO RAMOS</t>
  </si>
  <si>
    <t>FABIO DE SOUZA E SILVA</t>
  </si>
  <si>
    <t>FABRICIA CALADO PEREIRA</t>
  </si>
  <si>
    <t>GABRIEL SOARES DE MOURA</t>
  </si>
  <si>
    <t>SILVIO MARTINS JUNIOR</t>
  </si>
  <si>
    <t>FLAVIO SANT'ANA LOPES</t>
  </si>
  <si>
    <t>LUCAS PINHEIRO MOTTA</t>
  </si>
  <si>
    <t>ROGERIO APARECIDO MONTEIRO</t>
  </si>
  <si>
    <t>ANDRE MADSEN DA SILVEIRA</t>
  </si>
  <si>
    <t>GUSTAVO COSTA ALMEIDA</t>
  </si>
  <si>
    <t>REINALDO TANABE</t>
  </si>
  <si>
    <t>GRAUCE APARECIDA MERLIN DA SILVA</t>
  </si>
  <si>
    <t>MARIO CAMAROTTO JUNIOR</t>
  </si>
  <si>
    <t>PATRICIA DE SOUZA SANTOS</t>
  </si>
  <si>
    <t>ROBSON MACIEL DOS SANTOS</t>
  </si>
  <si>
    <t>FABIO DE MELLO FILHO</t>
  </si>
  <si>
    <t>ERIK AUGUSTO GERALDIS</t>
  </si>
  <si>
    <t>JULIO CEZAR TEMIAK GIUNTI</t>
  </si>
  <si>
    <t>SERGIO CAETANO JESUS</t>
  </si>
  <si>
    <t>WILIAM DE SOUZA SANTANA</t>
  </si>
  <si>
    <t>DENIS JOSE DA SILVA</t>
  </si>
  <si>
    <t>NAIRE LEANDRO TENORIO DE OLIVEIRA JUNIOR</t>
  </si>
  <si>
    <t>ANIEL BORGES DA COSTA</t>
  </si>
  <si>
    <t>DEMETRIUS RODRIGUES LIMA</t>
  </si>
  <si>
    <t>FREDERICO AUGUSTUS CORREA</t>
  </si>
  <si>
    <t>HEITOR HADDAD SACOMAN</t>
  </si>
  <si>
    <t>CLAUDIO MARCIO BATISTA DA SILVA</t>
  </si>
  <si>
    <t>ANDRE SANTOS DE OLIVEIRA</t>
  </si>
  <si>
    <t>DAYSE BRAZ DA SILVA</t>
  </si>
  <si>
    <t>JOSUE CARLOS DOS SANTOS</t>
  </si>
  <si>
    <t>MARCOS VINICIUS DEL REI DATTOLI</t>
  </si>
  <si>
    <t>ALEXANDRE AKIHITO NAKASATO HAMADA</t>
  </si>
  <si>
    <t>ALBERGIO ALVES RIBEIRO FILHO</t>
  </si>
  <si>
    <t>TIAGO CORREA DE OLIVEIRA</t>
  </si>
  <si>
    <t>JEANCARLO MACEDO</t>
  </si>
  <si>
    <t>FRANCISCO CARNEIRO NETO</t>
  </si>
  <si>
    <t>JOSE MARIA DE CARVALHO</t>
  </si>
  <si>
    <t>GLAYSON KELER DE PAULA SILVA</t>
  </si>
  <si>
    <t>MARIO LAERTE SOUSA AMAZONAS</t>
  </si>
  <si>
    <t>JOSE AMERICO PIRES SALGADO JUNIOR</t>
  </si>
  <si>
    <t>SEBASTIAO SERGIO AZEVEDO LOPES</t>
  </si>
  <si>
    <t>CLAUDEMIR ROGERIO DE ALMEIDA</t>
  </si>
  <si>
    <t>19.134-27</t>
  </si>
  <si>
    <t>19.168-10</t>
  </si>
  <si>
    <t>96.384-70</t>
  </si>
  <si>
    <t>18.634-12</t>
  </si>
  <si>
    <t>13.155-49</t>
  </si>
  <si>
    <t>13.308-50</t>
  </si>
  <si>
    <t>47.489-81</t>
  </si>
  <si>
    <t>98.426-70</t>
  </si>
  <si>
    <t>63.791-90</t>
  </si>
  <si>
    <t>12.035-64</t>
  </si>
  <si>
    <t>15.314-5</t>
  </si>
  <si>
    <t>95.360-89</t>
  </si>
  <si>
    <t>17.388-06</t>
  </si>
  <si>
    <t>13.856-19</t>
  </si>
  <si>
    <t>94.592-73</t>
  </si>
  <si>
    <t>97.493-60</t>
  </si>
  <si>
    <t>97.364-71</t>
  </si>
  <si>
    <t>18.688-88</t>
  </si>
  <si>
    <t>18.648-01</t>
  </si>
  <si>
    <t>97.831-66</t>
  </si>
  <si>
    <t>16.195-22</t>
  </si>
  <si>
    <t>95.262-89</t>
  </si>
  <si>
    <t>18.691-99</t>
  </si>
  <si>
    <t>98.089-62</t>
  </si>
  <si>
    <t>13.303-60</t>
  </si>
  <si>
    <t>99.672-50</t>
  </si>
  <si>
    <t>98.013-95</t>
  </si>
  <si>
    <t>97.348-69</t>
  </si>
  <si>
    <t>94.589-62</t>
  </si>
  <si>
    <t>95.110-13</t>
  </si>
  <si>
    <t>96.438-73</t>
  </si>
  <si>
    <t>18.115-36</t>
  </si>
  <si>
    <t>17.039-31</t>
  </si>
  <si>
    <t>16.709-17</t>
  </si>
  <si>
    <t>47.074-11</t>
  </si>
  <si>
    <t>11.763-36</t>
  </si>
  <si>
    <t>95.913-74</t>
  </si>
  <si>
    <t>90.606-09</t>
  </si>
  <si>
    <t>13.012-71</t>
  </si>
  <si>
    <t>18.517-16</t>
  </si>
  <si>
    <t>95.596-60</t>
  </si>
  <si>
    <t>12.077-48</t>
  </si>
  <si>
    <t>41.898-94</t>
  </si>
  <si>
    <t>41.909-16</t>
  </si>
  <si>
    <t>95.367-75</t>
  </si>
  <si>
    <t>18.577-97</t>
  </si>
  <si>
    <t>47.282-04</t>
  </si>
  <si>
    <t>18.579-93</t>
  </si>
  <si>
    <t>47.271-09</t>
  </si>
  <si>
    <t>41.438-29</t>
  </si>
  <si>
    <t>99.572-54</t>
  </si>
  <si>
    <t>94.896-53</t>
  </si>
  <si>
    <t>95.977-48</t>
  </si>
  <si>
    <t>15.764-14</t>
  </si>
  <si>
    <t>41.698-03</t>
  </si>
  <si>
    <t>95.211-07</t>
  </si>
  <si>
    <t>PRESIDENTE</t>
  </si>
  <si>
    <t>COLABORADOR EVENTUAL</t>
  </si>
  <si>
    <t>EUA/Orlando</t>
  </si>
  <si>
    <t>MA/Imperatriz</t>
  </si>
  <si>
    <t>SP/Campinas</t>
  </si>
  <si>
    <t>MS/Ponta Porã</t>
  </si>
  <si>
    <t>CE/Fortaleza</t>
  </si>
  <si>
    <t>PA/Itaituba</t>
  </si>
  <si>
    <t>SP/Bauru</t>
  </si>
  <si>
    <t>PE/RECIFE</t>
  </si>
  <si>
    <t>MG/Ipatinga</t>
  </si>
  <si>
    <t>MG/Diamantina</t>
  </si>
  <si>
    <t>MG/Pará de Minas</t>
  </si>
  <si>
    <t>AP/Macapá</t>
  </si>
  <si>
    <t>PA/Santarém</t>
  </si>
  <si>
    <t>SP/Presidente Prudente</t>
  </si>
  <si>
    <t>TO/Palmas</t>
  </si>
  <si>
    <t>SP/Guarulhos</t>
  </si>
  <si>
    <t>BA/Vitória da Conquista</t>
  </si>
  <si>
    <t>SC/Navegantes</t>
  </si>
  <si>
    <t>PA/Marabá</t>
  </si>
  <si>
    <t>MG/Montes Claros</t>
  </si>
  <si>
    <t>Representar a ALADA no THE GLOBAL COMMERCIAL SPACE CONFERENCE &amp; EXPOSITION (SPACECOM) 2026.</t>
  </si>
  <si>
    <t>Realizar avaliações ambientais de agentes ocupacionais (ruídos, iluminamento e conforto acústico) nas instalações da DNB em SBIZ (Imperatriz/MA).</t>
  </si>
  <si>
    <t>Vistoria técnica em campo para recebimento de implantação de sistema - SAT.</t>
  </si>
  <si>
    <t>Realizar avaliações ambientais de agentes ocupacionais (ruídos, iluminamento e conforto acústico) nas instalações da DNPP (Ponta Porã/MS).</t>
  </si>
  <si>
    <t>Reunião nas dependências da ATECH.</t>
  </si>
  <si>
    <t>Apoio na instalação de quadro elétrico para fornecer alimentação à um nobreak recém adquirido na DNBU.</t>
  </si>
  <si>
    <t>Realizar instalação de quadro elétrico.</t>
  </si>
  <si>
    <t>PAELS- Programa de atividades e emprego do laboratório de simulação.</t>
  </si>
  <si>
    <t>Visita operacional ao C-AIS RJ e à Administração Central, como parte do processo de implantação do C-AIS BH sob Gestão da Nav Brasil.</t>
  </si>
  <si>
    <t>Apoio técnico de manutenção corretiva no DME de Ipatinga/MG.</t>
  </si>
  <si>
    <t xml:space="preserve"> Conforme Memorando Circular nº SD-MMO-2025/02422, referente ao Programa Local de Controle de Qualidade AVSEC (PLCQ 2026), será necessário realizar vistoria de segurança AVSEC das instalações das ENB situadas em Minas Gerais, vinculadas administrativamente à DNBH (Sete Lagoas, Curvelo e Diamantina).</t>
  </si>
  <si>
    <t xml:space="preserve"> Conforme Memorando Circular nº SD-MMO-2025/02422, referente ao Programa Local de Controle de Qualidade AVSEC (PLCQ 2026), será necessário realizar vistoria de segurança AVSEC das instalações das ENB situadas em Minas Gerais, vinculadas administrativamente à DNBH (Teófilo Otoni e Ipatinga).</t>
  </si>
  <si>
    <t>Voo de Familiarização em Cabine de Pilotagem de Aeronaves conforme previsto na CIRCEA 100-80 e MPP SNA Nº 12/2024.</t>
  </si>
  <si>
    <t>PROGRAMA DE ATIVIDADES E EMPREGO DO LABORATÓRIO DE SIMULAÇÃO - PAELS.</t>
  </si>
  <si>
    <t>Cobertura operacional, devido degradação intempestiva do efetivo PMET da DNMQ (Macapá/AP).</t>
  </si>
  <si>
    <t>Cobertura operacional, devido degradação intempestiva do efetivo PMET da DNSN (Santarém/PA).</t>
  </si>
  <si>
    <t>Participar do PAELS - Manutenção Operacional Recorrente 2026 - APP-BU, realizar os exercícios no simulador em Presidente Prudente/SP.</t>
  </si>
  <si>
    <t>Transferência provisória da DNB em SBME para DNB em SBPJ, período de 90 dias, a contar de 26 de janeiro de 2026, conforme SD-AAA-2025/00685.</t>
  </si>
  <si>
    <t>Retirada do equipamento Agilent, que se encontra atualmente sob empréstimo em SBKP (Campinas/SP).</t>
  </si>
  <si>
    <t>Manutenção corretiva da EMS (TAC) da DNB em SBUR (Uberaba/MG).</t>
  </si>
  <si>
    <t>Atendimento a um chamado junto a DNUR (Uberaba/MG) para verificação e correção da falta de sinal da TAC RWY17.</t>
  </si>
  <si>
    <t>Missão técnica para acompanhamento do voo de inspeção do GEIV no DME VCO (Vitória da Conquista/BA).</t>
  </si>
  <si>
    <t>Prestar apoio a manutenção semestral da Estação Meteorológica da DNB em Navegantes/SC - DNNF</t>
  </si>
  <si>
    <t xml:space="preserve"> Homologação da EMS-3 da Dependência NAV Brasil em Itaituba/PA (DNB-IH).</t>
  </si>
  <si>
    <t>Compor escala de revezamento da EMS-DN.</t>
  </si>
  <si>
    <t>Reunião do Conselho de Administração da NAV Brasil.</t>
  </si>
  <si>
    <t>Calibração e manutenção dos sensores meteorológicos da DNMA.</t>
  </si>
  <si>
    <t>Transporte de equipamento para realização de manutenção corretiva do barômetro da DNB em SBMK (Montes Claros/MG).</t>
  </si>
  <si>
    <t>Transporte de instrumento de medição a ser utilizado em manutenção corretiva do DME de Caldas Novas/GO.</t>
  </si>
  <si>
    <t>Pernoite em Manaus (voo de volta).</t>
  </si>
  <si>
    <t>GOL Premium Economy</t>
  </si>
  <si>
    <t>GOL Classic</t>
  </si>
  <si>
    <t>Mais AZUL / GOL Classic</t>
  </si>
  <si>
    <t>AZUL / Gol Classic</t>
  </si>
  <si>
    <t>Voo de Cabine</t>
  </si>
  <si>
    <t>AZUL / Gol Light</t>
  </si>
  <si>
    <t>PROFISSIONAL DE SERVIÇOS AEROPORTUÁRIOS</t>
  </si>
  <si>
    <t>PROFISSIONAL DE NAVEGAÇÃO AÉREA/OEA</t>
  </si>
  <si>
    <t>PROFISSIONAL DE METEOROLOGIA</t>
  </si>
  <si>
    <t>ENGENHEIRO CIVIL</t>
  </si>
  <si>
    <t>ENGENHEIRO DE SEGURANÇA DO TRABALHO</t>
  </si>
  <si>
    <t>SP/São José Dos Campos</t>
  </si>
  <si>
    <t>Devido atraso do voo, retorno ocorreu 14/01.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</si>
</sst>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entury Gothic"/>
      <family val="2"/>
    </font>
    <font>
      <b/>
      <sz val="7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3" fontId="4" fillId="0" borderId="1" xfId="1" applyFont="1" applyBorder="1" applyAlignment="1">
      <alignment horizontal="center"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" fontId="3" fillId="0" borderId="1" xfId="1" applyNumberFormat="1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78" totalsRowShown="0" headerRowDxfId="23" dataDxfId="22" tableBorderDxfId="21">
  <autoFilter ref="A1:S78" xr:uid="{A9405476-C170-45A9-BA68-5AA697D1ABD2}"/>
  <sortState xmlns:xlrd2="http://schemas.microsoft.com/office/spreadsheetml/2017/richdata2" ref="A2:S78">
    <sortCondition ref="B2:B78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Tabela13[[#This Row],[padrão_de_diária]]*Tabela13[[#This Row],[número_de_diárias]]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7" totalsRowShown="0" headerRowDxfId="1">
  <autoFilter ref="A1:B47" xr:uid="{23CFD571-BBC7-4699-B28D-6A89DFBAB975}"/>
  <sortState xmlns:xlrd2="http://schemas.microsoft.com/office/spreadsheetml/2017/richdata2" ref="A2:B47">
    <sortCondition ref="A2:A47"/>
  </sortState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13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ColWidth="9.140625" defaultRowHeight="15.95" customHeight="1" zeroHeight="1" x14ac:dyDescent="0.25"/>
  <cols>
    <col min="1" max="1" width="5.7109375" style="1" customWidth="1"/>
    <col min="2" max="2" width="8.7109375" style="1" customWidth="1"/>
    <col min="3" max="3" width="40" style="6" bestFit="1" customWidth="1"/>
    <col min="4" max="4" width="12.5703125" style="1" bestFit="1" customWidth="1"/>
    <col min="5" max="5" width="41.7109375" style="6" customWidth="1"/>
    <col min="6" max="7" width="25.140625" style="6" customWidth="1"/>
    <col min="8" max="9" width="9.85546875" style="11" bestFit="1" customWidth="1"/>
    <col min="10" max="10" width="22" style="11" customWidth="1"/>
    <col min="11" max="11" width="29" style="11" customWidth="1"/>
    <col min="12" max="12" width="11.7109375" style="24" customWidth="1"/>
    <col min="13" max="13" width="10.7109375" style="25" customWidth="1"/>
    <col min="14" max="14" width="14.28515625" style="12" customWidth="1"/>
    <col min="15" max="15" width="11.7109375" style="28" customWidth="1"/>
    <col min="16" max="16" width="16.140625" style="29" customWidth="1"/>
    <col min="17" max="17" width="20.7109375" style="6" bestFit="1" customWidth="1"/>
    <col min="18" max="18" width="94" style="10" bestFit="1" customWidth="1"/>
    <col min="19" max="19" width="38.28515625" style="10" bestFit="1" customWidth="1"/>
    <col min="20" max="23" width="9.140625" style="6" customWidth="1"/>
    <col min="24" max="16384" width="9.140625" style="6"/>
  </cols>
  <sheetData>
    <row r="1" spans="1:19" s="13" customFormat="1" ht="54" x14ac:dyDescent="0.25">
      <c r="A1" s="15" t="s">
        <v>36</v>
      </c>
      <c r="B1" s="16" t="s">
        <v>37</v>
      </c>
      <c r="C1" s="16" t="s">
        <v>38</v>
      </c>
      <c r="D1" s="16" t="s">
        <v>40</v>
      </c>
      <c r="E1" s="16" t="s">
        <v>39</v>
      </c>
      <c r="F1" s="16" t="s">
        <v>41</v>
      </c>
      <c r="G1" s="16" t="s">
        <v>42</v>
      </c>
      <c r="H1" s="17" t="s">
        <v>43</v>
      </c>
      <c r="I1" s="17" t="s">
        <v>44</v>
      </c>
      <c r="J1" s="17" t="s">
        <v>45</v>
      </c>
      <c r="K1" s="17" t="s">
        <v>46</v>
      </c>
      <c r="L1" s="20" t="s">
        <v>47</v>
      </c>
      <c r="M1" s="20" t="s">
        <v>48</v>
      </c>
      <c r="N1" s="18" t="s">
        <v>49</v>
      </c>
      <c r="O1" s="26" t="s">
        <v>50</v>
      </c>
      <c r="P1" s="27" t="s">
        <v>51</v>
      </c>
      <c r="Q1" s="16" t="s">
        <v>52</v>
      </c>
      <c r="R1" s="19" t="s">
        <v>53</v>
      </c>
      <c r="S1" s="15" t="s">
        <v>54</v>
      </c>
    </row>
    <row r="2" spans="1:19" s="8" customFormat="1" ht="15.95" customHeight="1" x14ac:dyDescent="0.25">
      <c r="A2" s="2">
        <v>1</v>
      </c>
      <c r="B2" s="2" t="s">
        <v>150</v>
      </c>
      <c r="C2" s="3" t="s">
        <v>151</v>
      </c>
      <c r="D2" s="4"/>
      <c r="E2" s="3" t="s">
        <v>265</v>
      </c>
      <c r="F2" s="3" t="str">
        <f>IF(Tabela13[[#This Row],[dependência_nav_brasil]]="","",_xlfn.XLOOKUP(Tabela13[[#This Row],[dependência_nav_brasil]],Tabela1[DNB],Tabela1[Aeroporto],"",0,1))</f>
        <v>Brasília/DF</v>
      </c>
      <c r="G2" s="3" t="s">
        <v>267</v>
      </c>
      <c r="H2" s="7">
        <v>46048</v>
      </c>
      <c r="I2" s="7">
        <v>45691</v>
      </c>
      <c r="J2" s="7" t="s">
        <v>125</v>
      </c>
      <c r="K2" s="7" t="s">
        <v>317</v>
      </c>
      <c r="L2" s="38">
        <v>19634.29</v>
      </c>
      <c r="M2" s="23">
        <v>460</v>
      </c>
      <c r="N2" s="42">
        <v>5.5</v>
      </c>
      <c r="O2" s="36">
        <f>Tabela13[[#This Row],[padrão_de_diária]]*Tabela13[[#This Row],[número_de_diárias]]</f>
        <v>2530</v>
      </c>
      <c r="P2" s="31">
        <f>IFERROR(IF(Tabela13[[#This Row],[valor_total_das_passagens]]+Tabela13[[#This Row],[valor_total_diárias]]=0,0,Tabela13[[#This Row],[valor_total_das_passagens]]+Tabela13[[#This Row],[valor_total_diárias]]),0)</f>
        <v>22164.29</v>
      </c>
      <c r="Q2" s="3" t="s">
        <v>122</v>
      </c>
      <c r="R2" s="35" t="s">
        <v>287</v>
      </c>
      <c r="S2" s="5"/>
    </row>
    <row r="3" spans="1:19" ht="15.95" customHeight="1" x14ac:dyDescent="0.25">
      <c r="A3" s="2">
        <f>A2+1</f>
        <v>2</v>
      </c>
      <c r="B3" s="2" t="s">
        <v>150</v>
      </c>
      <c r="C3" s="3" t="s">
        <v>155</v>
      </c>
      <c r="D3" s="4"/>
      <c r="E3" s="3" t="s">
        <v>266</v>
      </c>
      <c r="F3" s="3" t="str">
        <f>IF(Tabela13[[#This Row],[dependência_nav_brasil]]="","",_xlfn.XLOOKUP(Tabela13[[#This Row],[dependência_nav_brasil]],Tabela1[DNB],Tabela1[Aeroporto],"",0,1))</f>
        <v>Brasília/DF</v>
      </c>
      <c r="G3" s="3" t="s">
        <v>267</v>
      </c>
      <c r="H3" s="7">
        <v>46048</v>
      </c>
      <c r="I3" s="7">
        <v>46057</v>
      </c>
      <c r="J3" s="7" t="s">
        <v>125</v>
      </c>
      <c r="K3" s="7" t="s">
        <v>318</v>
      </c>
      <c r="L3" s="38">
        <v>8536.51</v>
      </c>
      <c r="M3" s="23">
        <v>390</v>
      </c>
      <c r="N3" s="42">
        <v>5.5</v>
      </c>
      <c r="O3" s="36">
        <f>Tabela13[[#This Row],[padrão_de_diária]]*Tabela13[[#This Row],[número_de_diárias]]</f>
        <v>2145</v>
      </c>
      <c r="P3" s="31">
        <f>IFERROR(IF(Tabela13[[#This Row],[valor_total_das_passagens]]+Tabela13[[#This Row],[valor_total_diárias]]=0,0,Tabela13[[#This Row],[valor_total_das_passagens]]+Tabela13[[#This Row],[valor_total_diárias]]),0)</f>
        <v>10681.51</v>
      </c>
      <c r="Q3" s="3" t="s">
        <v>122</v>
      </c>
      <c r="R3" s="35" t="s">
        <v>287</v>
      </c>
      <c r="S3" s="5"/>
    </row>
    <row r="4" spans="1:19" ht="15.95" customHeight="1" x14ac:dyDescent="0.25">
      <c r="A4" s="2">
        <f t="shared" ref="A4:A64" si="0">A3+1</f>
        <v>3</v>
      </c>
      <c r="B4" s="2" t="s">
        <v>2</v>
      </c>
      <c r="C4" s="3" t="s">
        <v>172</v>
      </c>
      <c r="D4" s="4" t="s">
        <v>228</v>
      </c>
      <c r="E4" s="3" t="s">
        <v>133</v>
      </c>
      <c r="F4" s="3" t="str">
        <f>IF(Tabela13[[#This Row],[dependência_nav_brasil]]="","",_xlfn.XLOOKUP(Tabela13[[#This Row],[dependência_nav_brasil]],Tabela1[DNB],Tabela1[Aeroporto],"",0,1))</f>
        <v>Belo Horizonte/MG</v>
      </c>
      <c r="G4" s="3" t="s">
        <v>114</v>
      </c>
      <c r="H4" s="7">
        <v>46035</v>
      </c>
      <c r="I4" s="7">
        <v>46036.5</v>
      </c>
      <c r="J4" s="7" t="s">
        <v>125</v>
      </c>
      <c r="K4" s="7" t="s">
        <v>144</v>
      </c>
      <c r="L4" s="38">
        <v>1230.47</v>
      </c>
      <c r="M4" s="23">
        <v>345</v>
      </c>
      <c r="N4" s="42">
        <v>1.5</v>
      </c>
      <c r="O4" s="36">
        <f>Tabela13[[#This Row],[padrão_de_diária]]*Tabela13[[#This Row],[número_de_diárias]]</f>
        <v>517.5</v>
      </c>
      <c r="P4" s="31">
        <f>IFERROR(IF(Tabela13[[#This Row],[valor_total_das_passagens]]+Tabela13[[#This Row],[valor_total_diárias]]=0,0,Tabela13[[#This Row],[valor_total_das_passagens]]+Tabela13[[#This Row],[valor_total_diárias]]),0)</f>
        <v>1747.97</v>
      </c>
      <c r="Q4" s="3" t="s">
        <v>122</v>
      </c>
      <c r="R4" s="35" t="s">
        <v>295</v>
      </c>
      <c r="S4" s="5"/>
    </row>
    <row r="5" spans="1:19" s="8" customFormat="1" ht="15.95" customHeight="1" x14ac:dyDescent="0.25">
      <c r="A5" s="2">
        <f t="shared" si="0"/>
        <v>4</v>
      </c>
      <c r="B5" s="2" t="s">
        <v>2</v>
      </c>
      <c r="C5" s="3" t="s">
        <v>175</v>
      </c>
      <c r="D5" s="4" t="s">
        <v>231</v>
      </c>
      <c r="E5" s="3" t="s">
        <v>132</v>
      </c>
      <c r="F5" s="3" t="str">
        <f>IF(Tabela13[[#This Row],[dependência_nav_brasil]]="","",_xlfn.XLOOKUP(Tabela13[[#This Row],[dependência_nav_brasil]],Tabela1[DNB],Tabela1[Aeroporto],"",0,1))</f>
        <v>Belo Horizonte/MG</v>
      </c>
      <c r="G5" s="3" t="s">
        <v>276</v>
      </c>
      <c r="H5" s="7">
        <v>46034</v>
      </c>
      <c r="I5" s="7">
        <v>46034.5</v>
      </c>
      <c r="J5" s="7" t="s">
        <v>126</v>
      </c>
      <c r="K5" s="7"/>
      <c r="L5" s="22">
        <v>0</v>
      </c>
      <c r="M5" s="21">
        <v>311</v>
      </c>
      <c r="N5" s="42">
        <v>0.5</v>
      </c>
      <c r="O5" s="36">
        <f>Tabela13[[#This Row],[padrão_de_diária]]*Tabela13[[#This Row],[número_de_diárias]]</f>
        <v>155.5</v>
      </c>
      <c r="P5" s="31">
        <f>IFERROR(IF(Tabela13[[#This Row],[valor_total_das_passagens]]+Tabela13[[#This Row],[valor_total_diárias]]=0,0,Tabela13[[#This Row],[valor_total_das_passagens]]+Tabela13[[#This Row],[valor_total_diárias]]),0)</f>
        <v>155.5</v>
      </c>
      <c r="Q5" s="3" t="s">
        <v>122</v>
      </c>
      <c r="R5" s="35" t="s">
        <v>297</v>
      </c>
      <c r="S5" s="5"/>
    </row>
    <row r="6" spans="1:19" s="8" customFormat="1" ht="15.95" customHeight="1" x14ac:dyDescent="0.25">
      <c r="A6" s="2">
        <f t="shared" si="0"/>
        <v>5</v>
      </c>
      <c r="B6" s="2" t="s">
        <v>2</v>
      </c>
      <c r="C6" s="3" t="s">
        <v>175</v>
      </c>
      <c r="D6" s="4" t="s">
        <v>231</v>
      </c>
      <c r="E6" s="3" t="s">
        <v>132</v>
      </c>
      <c r="F6" s="3" t="str">
        <f>IF(Tabela13[[#This Row],[dependência_nav_brasil]]="","",_xlfn.XLOOKUP(Tabela13[[#This Row],[dependência_nav_brasil]],Tabela1[DNB],Tabela1[Aeroporto],"",0,1))</f>
        <v>Belo Horizonte/MG</v>
      </c>
      <c r="G6" s="3" t="s">
        <v>277</v>
      </c>
      <c r="H6" s="7">
        <v>46036</v>
      </c>
      <c r="I6" s="7">
        <v>46036.5</v>
      </c>
      <c r="J6" s="7" t="s">
        <v>126</v>
      </c>
      <c r="K6" s="7"/>
      <c r="L6" s="38">
        <v>0</v>
      </c>
      <c r="M6" s="23">
        <v>311</v>
      </c>
      <c r="N6" s="42">
        <v>0.5</v>
      </c>
      <c r="O6" s="36">
        <f>Tabela13[[#This Row],[padrão_de_diária]]*Tabela13[[#This Row],[número_de_diárias]]</f>
        <v>155.5</v>
      </c>
      <c r="P6" s="31">
        <f>IFERROR(IF(Tabela13[[#This Row],[valor_total_das_passagens]]+Tabela13[[#This Row],[valor_total_diárias]]=0,0,Tabela13[[#This Row],[valor_total_das_passagens]]+Tabela13[[#This Row],[valor_total_diárias]]),0)</f>
        <v>155.5</v>
      </c>
      <c r="Q6" s="3" t="s">
        <v>122</v>
      </c>
      <c r="R6" s="35" t="s">
        <v>297</v>
      </c>
      <c r="S6" s="5"/>
    </row>
    <row r="7" spans="1:19" ht="15.95" customHeight="1" x14ac:dyDescent="0.25">
      <c r="A7" s="2">
        <f t="shared" si="0"/>
        <v>6</v>
      </c>
      <c r="B7" s="2" t="s">
        <v>2</v>
      </c>
      <c r="C7" s="3" t="s">
        <v>176</v>
      </c>
      <c r="D7" s="4" t="s">
        <v>232</v>
      </c>
      <c r="E7" s="3" t="s">
        <v>324</v>
      </c>
      <c r="F7" s="3" t="str">
        <f>IF(Tabela13[[#This Row],[dependência_nav_brasil]]="","",_xlfn.XLOOKUP(Tabela13[[#This Row],[dependência_nav_brasil]],Tabela1[DNB],Tabela1[Aeroporto],"",0,1))</f>
        <v>Belo Horizonte/MG</v>
      </c>
      <c r="G7" s="3" t="s">
        <v>275</v>
      </c>
      <c r="H7" s="7">
        <v>46051</v>
      </c>
      <c r="I7" s="7">
        <v>46052.5</v>
      </c>
      <c r="J7" s="7" t="s">
        <v>126</v>
      </c>
      <c r="K7" s="7"/>
      <c r="L7" s="38">
        <v>0</v>
      </c>
      <c r="M7" s="23">
        <v>394</v>
      </c>
      <c r="N7" s="42">
        <v>1.5</v>
      </c>
      <c r="O7" s="36">
        <f>Tabela13[[#This Row],[padrão_de_diária]]*Tabela13[[#This Row],[número_de_diárias]]</f>
        <v>591</v>
      </c>
      <c r="P7" s="31">
        <f>IFERROR(IF(Tabela13[[#This Row],[valor_total_das_passagens]]+Tabela13[[#This Row],[valor_total_diárias]]=0,0,Tabela13[[#This Row],[valor_total_das_passagens]]+Tabela13[[#This Row],[valor_total_diárias]]),0)</f>
        <v>591</v>
      </c>
      <c r="Q7" s="3" t="s">
        <v>122</v>
      </c>
      <c r="R7" s="35" t="s">
        <v>298</v>
      </c>
      <c r="S7" s="5"/>
    </row>
    <row r="8" spans="1:19" s="8" customFormat="1" ht="15.95" customHeight="1" x14ac:dyDescent="0.25">
      <c r="A8" s="2">
        <f t="shared" si="0"/>
        <v>7</v>
      </c>
      <c r="B8" s="2" t="s">
        <v>2</v>
      </c>
      <c r="C8" s="3" t="s">
        <v>190</v>
      </c>
      <c r="D8" s="4" t="s">
        <v>246</v>
      </c>
      <c r="E8" s="3" t="s">
        <v>132</v>
      </c>
      <c r="F8" s="3" t="str">
        <f>IF(Tabela13[[#This Row],[dependência_nav_brasil]]="","",_xlfn.XLOOKUP(Tabela13[[#This Row],[dependência_nav_brasil]],Tabela1[DNB],Tabela1[Aeroporto],"",0,1))</f>
        <v>Belo Horizonte/MG</v>
      </c>
      <c r="G8" s="3" t="s">
        <v>140</v>
      </c>
      <c r="H8" s="7">
        <v>46028</v>
      </c>
      <c r="I8" s="7">
        <v>46028</v>
      </c>
      <c r="J8" s="7" t="s">
        <v>126</v>
      </c>
      <c r="K8" s="7"/>
      <c r="L8" s="38">
        <v>0</v>
      </c>
      <c r="M8" s="23">
        <v>311</v>
      </c>
      <c r="N8" s="42">
        <v>0</v>
      </c>
      <c r="O8" s="36">
        <f>Tabela13[[#This Row],[padrão_de_diária]]*Tabela13[[#This Row],[número_de_diárias]]</f>
        <v>0</v>
      </c>
      <c r="P8" s="31">
        <f>IFERROR(IF(Tabela13[[#This Row],[valor_total_das_passagens]]+Tabela13[[#This Row],[valor_total_diárias]]=0,0,Tabela13[[#This Row],[valor_total_das_passagens]]+Tabela13[[#This Row],[valor_total_diárias]]),0)</f>
        <v>0</v>
      </c>
      <c r="Q8" s="3" t="s">
        <v>122</v>
      </c>
      <c r="R8" s="35" t="s">
        <v>124</v>
      </c>
      <c r="S8" s="5"/>
    </row>
    <row r="9" spans="1:19" s="8" customFormat="1" ht="15.95" customHeight="1" x14ac:dyDescent="0.25">
      <c r="A9" s="2">
        <f t="shared" si="0"/>
        <v>8</v>
      </c>
      <c r="B9" s="2" t="s">
        <v>2</v>
      </c>
      <c r="C9" s="3" t="s">
        <v>191</v>
      </c>
      <c r="D9" s="4" t="s">
        <v>247</v>
      </c>
      <c r="E9" s="3" t="s">
        <v>132</v>
      </c>
      <c r="F9" s="3" t="str">
        <f>IF(Tabela13[[#This Row],[dependência_nav_brasil]]="","",_xlfn.XLOOKUP(Tabela13[[#This Row],[dependência_nav_brasil]],Tabela1[DNB],Tabela1[Aeroporto],"",0,1))</f>
        <v>Belo Horizonte/MG</v>
      </c>
      <c r="G9" s="3" t="s">
        <v>140</v>
      </c>
      <c r="H9" s="7">
        <v>46028</v>
      </c>
      <c r="I9" s="7">
        <v>46028</v>
      </c>
      <c r="J9" s="7" t="s">
        <v>126</v>
      </c>
      <c r="K9" s="7"/>
      <c r="L9" s="38">
        <v>0</v>
      </c>
      <c r="M9" s="23">
        <v>311</v>
      </c>
      <c r="N9" s="42">
        <v>0</v>
      </c>
      <c r="O9" s="36">
        <f>Tabela13[[#This Row],[padrão_de_diária]]*Tabela13[[#This Row],[número_de_diárias]]</f>
        <v>0</v>
      </c>
      <c r="P9" s="31">
        <f>IFERROR(IF(Tabela13[[#This Row],[valor_total_das_passagens]]+Tabela13[[#This Row],[valor_total_diárias]]=0,0,Tabela13[[#This Row],[valor_total_das_passagens]]+Tabela13[[#This Row],[valor_total_diárias]]),0)</f>
        <v>0</v>
      </c>
      <c r="Q9" s="3" t="s">
        <v>122</v>
      </c>
      <c r="R9" s="35" t="s">
        <v>124</v>
      </c>
      <c r="S9" s="5"/>
    </row>
    <row r="10" spans="1:19" s="10" customFormat="1" ht="15.95" customHeight="1" x14ac:dyDescent="0.25">
      <c r="A10" s="2">
        <f t="shared" si="0"/>
        <v>9</v>
      </c>
      <c r="B10" s="2" t="s">
        <v>2</v>
      </c>
      <c r="C10" s="3" t="s">
        <v>190</v>
      </c>
      <c r="D10" s="4" t="s">
        <v>246</v>
      </c>
      <c r="E10" s="3" t="s">
        <v>132</v>
      </c>
      <c r="F10" s="3" t="str">
        <f>IF(Tabela13[[#This Row],[dependência_nav_brasil]]="","",_xlfn.XLOOKUP(Tabela13[[#This Row],[dependência_nav_brasil]],Tabela1[DNB],Tabela1[Aeroporto],"",0,1))</f>
        <v>Belo Horizonte/MG</v>
      </c>
      <c r="G10" s="3" t="s">
        <v>140</v>
      </c>
      <c r="H10" s="7">
        <v>46029</v>
      </c>
      <c r="I10" s="7">
        <v>46029</v>
      </c>
      <c r="J10" s="7" t="s">
        <v>126</v>
      </c>
      <c r="K10" s="7"/>
      <c r="L10" s="38">
        <v>0</v>
      </c>
      <c r="M10" s="23">
        <v>311</v>
      </c>
      <c r="N10" s="42">
        <v>0</v>
      </c>
      <c r="O10" s="36">
        <f>Tabela13[[#This Row],[padrão_de_diária]]*Tabela13[[#This Row],[número_de_diárias]]</f>
        <v>0</v>
      </c>
      <c r="P10" s="31">
        <f>IFERROR(IF(Tabela13[[#This Row],[valor_total_das_passagens]]+Tabela13[[#This Row],[valor_total_diárias]]=0,0,Tabela13[[#This Row],[valor_total_das_passagens]]+Tabela13[[#This Row],[valor_total_diárias]]),0)</f>
        <v>0</v>
      </c>
      <c r="Q10" s="3" t="s">
        <v>122</v>
      </c>
      <c r="R10" s="45" t="s">
        <v>124</v>
      </c>
      <c r="S10" s="5"/>
    </row>
    <row r="11" spans="1:19" s="10" customFormat="1" ht="15.95" customHeight="1" x14ac:dyDescent="0.25">
      <c r="A11" s="2">
        <f t="shared" si="0"/>
        <v>10</v>
      </c>
      <c r="B11" s="2" t="s">
        <v>2</v>
      </c>
      <c r="C11" s="3" t="s">
        <v>204</v>
      </c>
      <c r="D11" s="4" t="s">
        <v>260</v>
      </c>
      <c r="E11" s="3" t="s">
        <v>325</v>
      </c>
      <c r="F11" s="3" t="str">
        <f>IF(Tabela13[[#This Row],[dependência_nav_brasil]]="","",_xlfn.XLOOKUP(Tabela13[[#This Row],[dependência_nav_brasil]],Tabela1[DNB],Tabela1[Aeroporto],"",0,1))</f>
        <v>Belo Horizonte/MG</v>
      </c>
      <c r="G11" s="3" t="s">
        <v>280</v>
      </c>
      <c r="H11" s="7">
        <v>46042</v>
      </c>
      <c r="I11" s="7">
        <v>46057.5</v>
      </c>
      <c r="J11" s="7" t="s">
        <v>125</v>
      </c>
      <c r="K11" s="7" t="s">
        <v>318</v>
      </c>
      <c r="L11" s="22">
        <v>3974.76</v>
      </c>
      <c r="M11" s="21">
        <v>311</v>
      </c>
      <c r="N11" s="42">
        <v>15.5</v>
      </c>
      <c r="O11" s="36">
        <f>Tabela13[[#This Row],[padrão_de_diária]]*Tabela13[[#This Row],[número_de_diárias]]</f>
        <v>4820.5</v>
      </c>
      <c r="P11" s="39">
        <f>IFERROR(IF(Tabela13[[#This Row],[valor_total_das_passagens]]+Tabela13[[#This Row],[valor_total_diárias]]=0,0,Tabela13[[#This Row],[valor_total_das_passagens]]+Tabela13[[#This Row],[valor_total_diárias]]),0)</f>
        <v>8795.26</v>
      </c>
      <c r="Q11" s="3" t="s">
        <v>122</v>
      </c>
      <c r="R11" s="35" t="s">
        <v>311</v>
      </c>
      <c r="S11" s="5"/>
    </row>
    <row r="12" spans="1:19" s="10" customFormat="1" ht="15.95" customHeight="1" x14ac:dyDescent="0.25">
      <c r="A12" s="2">
        <f t="shared" si="0"/>
        <v>11</v>
      </c>
      <c r="B12" s="2" t="s">
        <v>2</v>
      </c>
      <c r="C12" s="3" t="s">
        <v>191</v>
      </c>
      <c r="D12" s="4" t="s">
        <v>247</v>
      </c>
      <c r="E12" s="3" t="s">
        <v>132</v>
      </c>
      <c r="F12" s="3" t="str">
        <f>IF(Tabela13[[#This Row],[dependência_nav_brasil]]="","",_xlfn.XLOOKUP(Tabela13[[#This Row],[dependência_nav_brasil]],Tabela1[DNB],Tabela1[Aeroporto],"",0,1))</f>
        <v>Belo Horizonte/MG</v>
      </c>
      <c r="G12" s="3" t="s">
        <v>140</v>
      </c>
      <c r="H12" s="7">
        <v>46042</v>
      </c>
      <c r="I12" s="7">
        <v>46042</v>
      </c>
      <c r="J12" s="7" t="s">
        <v>126</v>
      </c>
      <c r="K12" s="7"/>
      <c r="L12" s="38">
        <v>0</v>
      </c>
      <c r="M12" s="23">
        <v>311</v>
      </c>
      <c r="N12" s="42">
        <v>0</v>
      </c>
      <c r="O12" s="36">
        <f>Tabela13[[#This Row],[padrão_de_diária]]*Tabela13[[#This Row],[número_de_diárias]]</f>
        <v>0</v>
      </c>
      <c r="P12" s="31">
        <f>IFERROR(IF(Tabela13[[#This Row],[valor_total_das_passagens]]+Tabela13[[#This Row],[valor_total_diárias]]=0,0,Tabela13[[#This Row],[valor_total_das_passagens]]+Tabela13[[#This Row],[valor_total_diárias]]),0)</f>
        <v>0</v>
      </c>
      <c r="Q12" s="3" t="s">
        <v>122</v>
      </c>
      <c r="R12" s="35" t="s">
        <v>124</v>
      </c>
      <c r="S12" s="5"/>
    </row>
    <row r="13" spans="1:19" s="10" customFormat="1" ht="14.25" x14ac:dyDescent="0.25">
      <c r="A13" s="2">
        <f t="shared" si="0"/>
        <v>12</v>
      </c>
      <c r="B13" s="2" t="s">
        <v>3</v>
      </c>
      <c r="C13" s="3" t="s">
        <v>192</v>
      </c>
      <c r="D13" s="4" t="s">
        <v>248</v>
      </c>
      <c r="E13" s="3" t="s">
        <v>132</v>
      </c>
      <c r="F13" s="3" t="str">
        <f>IF(Tabela13[[#This Row],[dependência_nav_brasil]]="","",_xlfn.XLOOKUP(Tabela13[[#This Row],[dependência_nav_brasil]],Tabela1[DNB],Tabela1[Aeroporto],"",0,1))</f>
        <v>Baurú/SP</v>
      </c>
      <c r="G13" s="3" t="s">
        <v>280</v>
      </c>
      <c r="H13" s="7">
        <v>46040</v>
      </c>
      <c r="I13" s="7">
        <v>46045.5</v>
      </c>
      <c r="J13" s="7" t="s">
        <v>129</v>
      </c>
      <c r="K13" s="7"/>
      <c r="L13" s="38">
        <v>0</v>
      </c>
      <c r="M13" s="23">
        <v>311</v>
      </c>
      <c r="N13" s="42">
        <v>5.5</v>
      </c>
      <c r="O13" s="36">
        <f>Tabela13[[#This Row],[padrão_de_diária]]*Tabela13[[#This Row],[número_de_diárias]]</f>
        <v>1710.5</v>
      </c>
      <c r="P13" s="31">
        <f>IFERROR(IF(Tabela13[[#This Row],[valor_total_das_passagens]]+Tabela13[[#This Row],[valor_total_diárias]]=0,0,Tabela13[[#This Row],[valor_total_das_passagens]]+Tabela13[[#This Row],[valor_total_diárias]]),0)</f>
        <v>1710.5</v>
      </c>
      <c r="Q13" s="3" t="s">
        <v>123</v>
      </c>
      <c r="R13" s="35" t="s">
        <v>303</v>
      </c>
      <c r="S13" s="5"/>
    </row>
    <row r="14" spans="1:19" s="10" customFormat="1" ht="15.95" customHeight="1" x14ac:dyDescent="0.25">
      <c r="A14" s="2">
        <f t="shared" si="0"/>
        <v>13</v>
      </c>
      <c r="B14" s="2" t="s">
        <v>3</v>
      </c>
      <c r="C14" s="3" t="s">
        <v>198</v>
      </c>
      <c r="D14" s="4" t="s">
        <v>254</v>
      </c>
      <c r="E14" s="3" t="s">
        <v>132</v>
      </c>
      <c r="F14" s="3" t="str">
        <f>IF(Tabela13[[#This Row],[dependência_nav_brasil]]="","",_xlfn.XLOOKUP(Tabela13[[#This Row],[dependência_nav_brasil]],Tabela1[DNB],Tabela1[Aeroporto],"",0,1))</f>
        <v>Baurú/SP</v>
      </c>
      <c r="G14" s="3" t="s">
        <v>280</v>
      </c>
      <c r="H14" s="7">
        <v>46049</v>
      </c>
      <c r="I14" s="7">
        <v>46050.5</v>
      </c>
      <c r="J14" s="7" t="s">
        <v>126</v>
      </c>
      <c r="K14" s="7"/>
      <c r="L14" s="38">
        <v>0</v>
      </c>
      <c r="M14" s="23">
        <v>311</v>
      </c>
      <c r="N14" s="42">
        <v>1.5</v>
      </c>
      <c r="O14" s="36">
        <f>Tabela13[[#This Row],[padrão_de_diária]]*Tabela13[[#This Row],[número_de_diárias]]</f>
        <v>466.5</v>
      </c>
      <c r="P14" s="31">
        <f>IFERROR(IF(Tabela13[[#This Row],[valor_total_das_passagens]]+Tabela13[[#This Row],[valor_total_diárias]]=0,0,Tabela13[[#This Row],[valor_total_das_passagens]]+Tabela13[[#This Row],[valor_total_diárias]]),0)</f>
        <v>466.5</v>
      </c>
      <c r="Q14" s="3" t="s">
        <v>123</v>
      </c>
      <c r="R14" s="35" t="s">
        <v>303</v>
      </c>
      <c r="S14" s="5"/>
    </row>
    <row r="15" spans="1:19" s="10" customFormat="1" ht="14.25" x14ac:dyDescent="0.25">
      <c r="A15" s="2">
        <f t="shared" si="0"/>
        <v>14</v>
      </c>
      <c r="B15" s="2" t="s">
        <v>3</v>
      </c>
      <c r="C15" s="3" t="s">
        <v>200</v>
      </c>
      <c r="D15" s="4" t="s">
        <v>256</v>
      </c>
      <c r="E15" s="3" t="s">
        <v>132</v>
      </c>
      <c r="F15" s="3" t="str">
        <f>IF(Tabela13[[#This Row],[dependência_nav_brasil]]="","",_xlfn.XLOOKUP(Tabela13[[#This Row],[dependência_nav_brasil]],Tabela1[DNB],Tabela1[Aeroporto],"",0,1))</f>
        <v>Baurú/SP</v>
      </c>
      <c r="G15" s="3" t="s">
        <v>280</v>
      </c>
      <c r="H15" s="7">
        <v>46050</v>
      </c>
      <c r="I15" s="7">
        <v>46052.5</v>
      </c>
      <c r="J15" s="7" t="s">
        <v>126</v>
      </c>
      <c r="K15" s="7"/>
      <c r="L15" s="38">
        <v>0</v>
      </c>
      <c r="M15" s="23">
        <v>311</v>
      </c>
      <c r="N15" s="42">
        <v>2.5</v>
      </c>
      <c r="O15" s="36">
        <f>Tabela13[[#This Row],[padrão_de_diária]]*Tabela13[[#This Row],[número_de_diárias]]</f>
        <v>777.5</v>
      </c>
      <c r="P15" s="31">
        <f>IFERROR(IF(Tabela13[[#This Row],[valor_total_das_passagens]]+Tabela13[[#This Row],[valor_total_diárias]]=0,0,Tabela13[[#This Row],[valor_total_das_passagens]]+Tabela13[[#This Row],[valor_total_diárias]]),0)</f>
        <v>777.5</v>
      </c>
      <c r="Q15" s="3" t="s">
        <v>123</v>
      </c>
      <c r="R15" s="35" t="s">
        <v>303</v>
      </c>
      <c r="S15" s="5"/>
    </row>
    <row r="16" spans="1:19" s="10" customFormat="1" ht="14.25" x14ac:dyDescent="0.25">
      <c r="A16" s="2">
        <f t="shared" si="0"/>
        <v>15</v>
      </c>
      <c r="B16" s="2" t="s">
        <v>3</v>
      </c>
      <c r="C16" s="3" t="s">
        <v>192</v>
      </c>
      <c r="D16" s="4" t="s">
        <v>248</v>
      </c>
      <c r="E16" s="3" t="s">
        <v>132</v>
      </c>
      <c r="F16" s="3" t="str">
        <f>IF(Tabela13[[#This Row],[dependência_nav_brasil]]="","",_xlfn.XLOOKUP(Tabela13[[#This Row],[dependência_nav_brasil]],Tabela1[DNB],Tabela1[Aeroporto],"",0,1))</f>
        <v>Baurú/SP</v>
      </c>
      <c r="G16" s="3" t="s">
        <v>280</v>
      </c>
      <c r="H16" s="7">
        <v>46049</v>
      </c>
      <c r="I16" s="7">
        <v>46052.5</v>
      </c>
      <c r="J16" s="7" t="s">
        <v>129</v>
      </c>
      <c r="K16" s="7"/>
      <c r="L16" s="38">
        <v>0</v>
      </c>
      <c r="M16" s="23">
        <v>311</v>
      </c>
      <c r="N16" s="42">
        <v>3.5</v>
      </c>
      <c r="O16" s="36">
        <f>Tabela13[[#This Row],[padrão_de_diária]]*Tabela13[[#This Row],[número_de_diárias]]</f>
        <v>1088.5</v>
      </c>
      <c r="P16" s="31">
        <f>IFERROR(IF(Tabela13[[#This Row],[valor_total_das_passagens]]+Tabela13[[#This Row],[valor_total_diárias]]=0,0,Tabela13[[#This Row],[valor_total_das_passagens]]+Tabela13[[#This Row],[valor_total_diárias]]),0)</f>
        <v>1088.5</v>
      </c>
      <c r="Q16" s="3" t="s">
        <v>123</v>
      </c>
      <c r="R16" s="35" t="s">
        <v>303</v>
      </c>
      <c r="S16" s="5"/>
    </row>
    <row r="17" spans="1:19" s="10" customFormat="1" ht="15.95" customHeight="1" x14ac:dyDescent="0.25">
      <c r="A17" s="2">
        <f>A16+1</f>
        <v>16</v>
      </c>
      <c r="B17" s="2" t="s">
        <v>58</v>
      </c>
      <c r="C17" s="3" t="s">
        <v>189</v>
      </c>
      <c r="D17" s="4" t="s">
        <v>245</v>
      </c>
      <c r="E17" s="3" t="s">
        <v>325</v>
      </c>
      <c r="F17" s="3" t="str">
        <f>IF(Tabela13[[#This Row],[dependência_nav_brasil]]="","",_xlfn.XLOOKUP(Tabela13[[#This Row],[dependência_nav_brasil]],Tabela1[DNB],Tabela1[Aeroporto],"",0,1))</f>
        <v>Carajás/PA</v>
      </c>
      <c r="G17" s="3" t="s">
        <v>279</v>
      </c>
      <c r="H17" s="7">
        <v>46034</v>
      </c>
      <c r="I17" s="7">
        <v>46063.5</v>
      </c>
      <c r="J17" s="7" t="s">
        <v>125</v>
      </c>
      <c r="K17" s="7" t="s">
        <v>319</v>
      </c>
      <c r="L17" s="38">
        <v>2981.89</v>
      </c>
      <c r="M17" s="23">
        <v>311</v>
      </c>
      <c r="N17" s="42">
        <v>29.5</v>
      </c>
      <c r="O17" s="36">
        <f>Tabela13[[#This Row],[padrão_de_diária]]*Tabela13[[#This Row],[número_de_diárias]]</f>
        <v>9174.5</v>
      </c>
      <c r="P17" s="31">
        <f>IFERROR(IF(Tabela13[[#This Row],[valor_total_das_passagens]]+Tabela13[[#This Row],[valor_total_diárias]]=0,0,Tabela13[[#This Row],[valor_total_das_passagens]]+Tabela13[[#This Row],[valor_total_diárias]]),0)</f>
        <v>12156.39</v>
      </c>
      <c r="Q17" s="3" t="s">
        <v>122</v>
      </c>
      <c r="R17" s="35" t="s">
        <v>302</v>
      </c>
      <c r="S17" s="5"/>
    </row>
    <row r="18" spans="1:19" s="10" customFormat="1" ht="15.95" customHeight="1" x14ac:dyDescent="0.25">
      <c r="A18" s="2">
        <f t="shared" si="0"/>
        <v>17</v>
      </c>
      <c r="B18" s="2" t="s">
        <v>30</v>
      </c>
      <c r="C18" s="3" t="s">
        <v>160</v>
      </c>
      <c r="D18" s="4" t="s">
        <v>216</v>
      </c>
      <c r="E18" s="3" t="s">
        <v>133</v>
      </c>
      <c r="F18" s="3" t="str">
        <f>IF(Tabela13[[#This Row],[dependência_nav_brasil]]="","",_xlfn.XLOOKUP(Tabela13[[#This Row],[dependência_nav_brasil]],Tabela1[DNB],Tabela1[Aeroporto],"",0,1))</f>
        <v>Campos dos Goytacazes/RJ</v>
      </c>
      <c r="G18" s="3" t="s">
        <v>114</v>
      </c>
      <c r="H18" s="7">
        <v>46027</v>
      </c>
      <c r="I18" s="7">
        <v>46028.5</v>
      </c>
      <c r="J18" s="7" t="s">
        <v>127</v>
      </c>
      <c r="K18" s="7"/>
      <c r="L18" s="38">
        <v>0</v>
      </c>
      <c r="M18" s="23">
        <v>345</v>
      </c>
      <c r="N18" s="42">
        <v>1.5</v>
      </c>
      <c r="O18" s="36">
        <f>Tabela13[[#This Row],[padrão_de_diária]]*Tabela13[[#This Row],[número_de_diárias]]</f>
        <v>517.5</v>
      </c>
      <c r="P18" s="31">
        <f>IFERROR(IF(Tabela13[[#This Row],[valor_total_das_passagens]]+Tabela13[[#This Row],[valor_total_diárias]]=0,0,Tabela13[[#This Row],[valor_total_das_passagens]]+Tabela13[[#This Row],[valor_total_diárias]]),0)</f>
        <v>517.5</v>
      </c>
      <c r="Q18" s="3" t="s">
        <v>122</v>
      </c>
      <c r="R18" s="35" t="s">
        <v>124</v>
      </c>
      <c r="S18" s="5"/>
    </row>
    <row r="19" spans="1:19" s="10" customFormat="1" ht="15.95" customHeight="1" x14ac:dyDescent="0.25">
      <c r="A19" s="2">
        <f t="shared" si="0"/>
        <v>18</v>
      </c>
      <c r="B19" s="2" t="s">
        <v>6</v>
      </c>
      <c r="C19" s="3" t="s">
        <v>173</v>
      </c>
      <c r="D19" s="4" t="s">
        <v>229</v>
      </c>
      <c r="E19" s="3" t="s">
        <v>132</v>
      </c>
      <c r="F19" s="3" t="str">
        <f>IF(Tabela13[[#This Row],[dependência_nav_brasil]]="","",_xlfn.XLOOKUP(Tabela13[[#This Row],[dependência_nav_brasil]],Tabela1[DNB],Tabela1[Aeroporto],"",0,1))</f>
        <v>Goiânia/GO</v>
      </c>
      <c r="G19" s="3" t="s">
        <v>116</v>
      </c>
      <c r="H19" s="7">
        <v>46035</v>
      </c>
      <c r="I19" s="7">
        <v>46036.5</v>
      </c>
      <c r="J19" s="7" t="s">
        <v>126</v>
      </c>
      <c r="K19" s="7"/>
      <c r="L19" s="38">
        <v>0</v>
      </c>
      <c r="M19" s="23">
        <v>345</v>
      </c>
      <c r="N19" s="42">
        <v>1.5</v>
      </c>
      <c r="O19" s="36">
        <f>Tabela13[[#This Row],[padrão_de_diária]]*Tabela13[[#This Row],[número_de_diárias]]</f>
        <v>517.5</v>
      </c>
      <c r="P19" s="31">
        <f>IFERROR(IF(Tabela13[[#This Row],[valor_total_das_passagens]]+Tabela13[[#This Row],[valor_total_diárias]]=0,0,Tabela13[[#This Row],[valor_total_das_passagens]]+Tabela13[[#This Row],[valor_total_diárias]]),0)</f>
        <v>517.5</v>
      </c>
      <c r="Q19" s="3" t="s">
        <v>122</v>
      </c>
      <c r="R19" s="35" t="s">
        <v>124</v>
      </c>
      <c r="S19" s="5"/>
    </row>
    <row r="20" spans="1:19" s="10" customFormat="1" ht="15.95" customHeight="1" x14ac:dyDescent="0.25">
      <c r="A20" s="2">
        <f t="shared" si="0"/>
        <v>19</v>
      </c>
      <c r="B20" s="2" t="s">
        <v>6</v>
      </c>
      <c r="C20" s="3" t="s">
        <v>196</v>
      </c>
      <c r="D20" s="4" t="s">
        <v>252</v>
      </c>
      <c r="E20" s="3" t="s">
        <v>132</v>
      </c>
      <c r="F20" s="3" t="str">
        <f>IF(Tabela13[[#This Row],[dependência_nav_brasil]]="","",_xlfn.XLOOKUP(Tabela13[[#This Row],[dependência_nav_brasil]],Tabela1[DNB],Tabela1[Aeroporto],"",0,1))</f>
        <v>Goiânia/GO</v>
      </c>
      <c r="G20" s="3" t="s">
        <v>116</v>
      </c>
      <c r="H20" s="7">
        <v>46043</v>
      </c>
      <c r="I20" s="7">
        <v>46044.5</v>
      </c>
      <c r="J20" s="7" t="s">
        <v>126</v>
      </c>
      <c r="K20" s="7"/>
      <c r="L20" s="38">
        <v>0</v>
      </c>
      <c r="M20" s="23">
        <v>438</v>
      </c>
      <c r="N20" s="42">
        <v>1.5</v>
      </c>
      <c r="O20" s="36">
        <f>Tabela13[[#This Row],[padrão_de_diária]]*Tabela13[[#This Row],[número_de_diárias]]</f>
        <v>657</v>
      </c>
      <c r="P20" s="31">
        <f>IFERROR(IF(Tabela13[[#This Row],[valor_total_das_passagens]]+Tabela13[[#This Row],[valor_total_diárias]]=0,0,Tabela13[[#This Row],[valor_total_das_passagens]]+Tabela13[[#This Row],[valor_total_diárias]]),0)</f>
        <v>657</v>
      </c>
      <c r="Q20" s="3" t="s">
        <v>122</v>
      </c>
      <c r="R20" s="35" t="s">
        <v>124</v>
      </c>
      <c r="S20" s="5"/>
    </row>
    <row r="21" spans="1:19" s="10" customFormat="1" ht="15.95" customHeight="1" x14ac:dyDescent="0.25">
      <c r="A21" s="2">
        <f t="shared" si="0"/>
        <v>20</v>
      </c>
      <c r="B21" s="2" t="s">
        <v>7</v>
      </c>
      <c r="C21" s="3" t="s">
        <v>159</v>
      </c>
      <c r="D21" s="4" t="s">
        <v>215</v>
      </c>
      <c r="E21" s="3" t="s">
        <v>323</v>
      </c>
      <c r="F21" s="3" t="str">
        <f>IF(Tabela13[[#This Row],[dependência_nav_brasil]]="","",_xlfn.XLOOKUP(Tabela13[[#This Row],[dependência_nav_brasil]],Tabela1[DNB],Tabela1[Aeroporto],"",0,1))</f>
        <v>Guarulhos/SP</v>
      </c>
      <c r="G21" s="3" t="s">
        <v>273</v>
      </c>
      <c r="H21" s="7">
        <v>46034</v>
      </c>
      <c r="I21" s="7">
        <v>46038.5</v>
      </c>
      <c r="J21" s="7" t="s">
        <v>126</v>
      </c>
      <c r="K21" s="7"/>
      <c r="L21" s="38">
        <v>0</v>
      </c>
      <c r="M21" s="23">
        <v>311</v>
      </c>
      <c r="N21" s="42">
        <v>4.5</v>
      </c>
      <c r="O21" s="36">
        <f>Tabela13[[#This Row],[padrão_de_diária]]*Tabela13[[#This Row],[número_de_diárias]]</f>
        <v>1399.5</v>
      </c>
      <c r="P21" s="31">
        <f>IFERROR(IF(Tabela13[[#This Row],[valor_total_das_passagens]]+Tabela13[[#This Row],[valor_total_diárias]]=0,0,Tabela13[[#This Row],[valor_total_das_passagens]]+Tabela13[[#This Row],[valor_total_diárias]]),0)</f>
        <v>1399.5</v>
      </c>
      <c r="Q21" s="3" t="s">
        <v>122</v>
      </c>
      <c r="R21" s="35" t="s">
        <v>292</v>
      </c>
      <c r="S21" s="5"/>
    </row>
    <row r="22" spans="1:19" s="10" customFormat="1" ht="15.95" customHeight="1" x14ac:dyDescent="0.25">
      <c r="A22" s="2">
        <f t="shared" si="0"/>
        <v>21</v>
      </c>
      <c r="B22" s="2" t="s">
        <v>7</v>
      </c>
      <c r="C22" s="3" t="s">
        <v>167</v>
      </c>
      <c r="D22" s="4" t="s">
        <v>223</v>
      </c>
      <c r="E22" s="3" t="s">
        <v>132</v>
      </c>
      <c r="F22" s="3" t="str">
        <f>IF(Tabela13[[#This Row],[dependência_nav_brasil]]="","",_xlfn.XLOOKUP(Tabela13[[#This Row],[dependência_nav_brasil]],Tabela1[DNB],Tabela1[Aeroporto],"",0,1))</f>
        <v>Guarulhos/SP</v>
      </c>
      <c r="G22" s="3" t="s">
        <v>328</v>
      </c>
      <c r="H22" s="7">
        <v>46034</v>
      </c>
      <c r="I22" s="7">
        <v>46038.5</v>
      </c>
      <c r="J22" s="7" t="s">
        <v>126</v>
      </c>
      <c r="K22" s="7"/>
      <c r="L22" s="38">
        <v>0</v>
      </c>
      <c r="M22" s="23">
        <v>345</v>
      </c>
      <c r="N22" s="42">
        <v>4.5</v>
      </c>
      <c r="O22" s="36">
        <f>Tabela13[[#This Row],[padrão_de_diária]]*Tabela13[[#This Row],[número_de_diárias]]</f>
        <v>1552.5</v>
      </c>
      <c r="P22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22" s="3" t="s">
        <v>123</v>
      </c>
      <c r="R22" s="35" t="s">
        <v>294</v>
      </c>
      <c r="S22" s="5"/>
    </row>
    <row r="23" spans="1:19" s="10" customFormat="1" ht="15.95" customHeight="1" x14ac:dyDescent="0.25">
      <c r="A23" s="2">
        <f t="shared" si="0"/>
        <v>22</v>
      </c>
      <c r="B23" s="2" t="s">
        <v>7</v>
      </c>
      <c r="C23" s="3" t="s">
        <v>168</v>
      </c>
      <c r="D23" s="4" t="s">
        <v>224</v>
      </c>
      <c r="E23" s="3" t="s">
        <v>132</v>
      </c>
      <c r="F23" s="3" t="str">
        <f>IF(Tabela13[[#This Row],[dependência_nav_brasil]]="","",_xlfn.XLOOKUP(Tabela13[[#This Row],[dependência_nav_brasil]],Tabela1[DNB],Tabela1[Aeroporto],"",0,1))</f>
        <v>Guarulhos/SP</v>
      </c>
      <c r="G23" s="3" t="s">
        <v>328</v>
      </c>
      <c r="H23" s="7">
        <v>46034</v>
      </c>
      <c r="I23" s="7">
        <v>46038.5</v>
      </c>
      <c r="J23" s="7" t="s">
        <v>126</v>
      </c>
      <c r="K23" s="7"/>
      <c r="L23" s="38">
        <v>0</v>
      </c>
      <c r="M23" s="23">
        <v>345</v>
      </c>
      <c r="N23" s="42">
        <v>4.5</v>
      </c>
      <c r="O23" s="36">
        <f>Tabela13[[#This Row],[padrão_de_diária]]*Tabela13[[#This Row],[número_de_diárias]]</f>
        <v>1552.5</v>
      </c>
      <c r="P23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23" s="3" t="s">
        <v>123</v>
      </c>
      <c r="R23" s="35" t="s">
        <v>294</v>
      </c>
      <c r="S23" s="5"/>
    </row>
    <row r="24" spans="1:19" s="10" customFormat="1" ht="15.95" customHeight="1" x14ac:dyDescent="0.25">
      <c r="A24" s="2">
        <f t="shared" si="0"/>
        <v>23</v>
      </c>
      <c r="B24" s="2" t="s">
        <v>7</v>
      </c>
      <c r="C24" s="3" t="s">
        <v>169</v>
      </c>
      <c r="D24" s="4" t="s">
        <v>225</v>
      </c>
      <c r="E24" s="3" t="s">
        <v>132</v>
      </c>
      <c r="F24" s="3" t="str">
        <f>IF(Tabela13[[#This Row],[dependência_nav_brasil]]="","",_xlfn.XLOOKUP(Tabela13[[#This Row],[dependência_nav_brasil]],Tabela1[DNB],Tabela1[Aeroporto],"",0,1))</f>
        <v>Guarulhos/SP</v>
      </c>
      <c r="G24" s="3" t="s">
        <v>328</v>
      </c>
      <c r="H24" s="7">
        <v>46034</v>
      </c>
      <c r="I24" s="7">
        <v>46038.5</v>
      </c>
      <c r="J24" s="7" t="s">
        <v>126</v>
      </c>
      <c r="K24" s="7"/>
      <c r="L24" s="38">
        <v>0</v>
      </c>
      <c r="M24" s="23">
        <v>345</v>
      </c>
      <c r="N24" s="42">
        <v>4.5</v>
      </c>
      <c r="O24" s="36">
        <f>Tabela13[[#This Row],[padrão_de_diária]]*Tabela13[[#This Row],[número_de_diárias]]</f>
        <v>1552.5</v>
      </c>
      <c r="P24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24" s="3" t="s">
        <v>123</v>
      </c>
      <c r="R24" s="35" t="s">
        <v>294</v>
      </c>
      <c r="S24" s="5"/>
    </row>
    <row r="25" spans="1:19" s="10" customFormat="1" ht="15.95" customHeight="1" x14ac:dyDescent="0.25">
      <c r="A25" s="2">
        <f t="shared" si="0"/>
        <v>24</v>
      </c>
      <c r="B25" s="2" t="s">
        <v>7</v>
      </c>
      <c r="C25" s="3" t="s">
        <v>170</v>
      </c>
      <c r="D25" s="4" t="s">
        <v>226</v>
      </c>
      <c r="E25" s="3" t="s">
        <v>132</v>
      </c>
      <c r="F25" s="3" t="str">
        <f>IF(Tabela13[[#This Row],[dependência_nav_brasil]]="","",_xlfn.XLOOKUP(Tabela13[[#This Row],[dependência_nav_brasil]],Tabela1[DNB],Tabela1[Aeroporto],"",0,1))</f>
        <v>Guarulhos/SP</v>
      </c>
      <c r="G25" s="3" t="s">
        <v>328</v>
      </c>
      <c r="H25" s="7">
        <v>46034</v>
      </c>
      <c r="I25" s="7">
        <v>46038.5</v>
      </c>
      <c r="J25" s="7" t="s">
        <v>126</v>
      </c>
      <c r="K25" s="7"/>
      <c r="L25" s="38">
        <v>0</v>
      </c>
      <c r="M25" s="23">
        <v>345</v>
      </c>
      <c r="N25" s="42">
        <v>4.5</v>
      </c>
      <c r="O25" s="36">
        <f>Tabela13[[#This Row],[padrão_de_diária]]*Tabela13[[#This Row],[número_de_diárias]]</f>
        <v>1552.5</v>
      </c>
      <c r="P25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25" s="3" t="s">
        <v>123</v>
      </c>
      <c r="R25" s="35" t="s">
        <v>294</v>
      </c>
      <c r="S25" s="5"/>
    </row>
    <row r="26" spans="1:19" s="9" customFormat="1" ht="15.95" customHeight="1" x14ac:dyDescent="0.25">
      <c r="A26" s="2">
        <f t="shared" si="0"/>
        <v>25</v>
      </c>
      <c r="B26" s="2" t="s">
        <v>7</v>
      </c>
      <c r="C26" s="3" t="s">
        <v>171</v>
      </c>
      <c r="D26" s="4" t="s">
        <v>227</v>
      </c>
      <c r="E26" s="3" t="s">
        <v>132</v>
      </c>
      <c r="F26" s="3" t="str">
        <f>IF(Tabela13[[#This Row],[dependência_nav_brasil]]="","",_xlfn.XLOOKUP(Tabela13[[#This Row],[dependência_nav_brasil]],Tabela1[DNB],Tabela1[Aeroporto],"",0,1))</f>
        <v>Guarulhos/SP</v>
      </c>
      <c r="G26" s="3" t="s">
        <v>328</v>
      </c>
      <c r="H26" s="7">
        <v>46034</v>
      </c>
      <c r="I26" s="7">
        <v>46038.5</v>
      </c>
      <c r="J26" s="41" t="s">
        <v>126</v>
      </c>
      <c r="K26" s="7"/>
      <c r="L26" s="21">
        <v>0</v>
      </c>
      <c r="M26" s="21">
        <v>345</v>
      </c>
      <c r="N26" s="42">
        <v>4.5</v>
      </c>
      <c r="O26" s="36">
        <f>Tabela13[[#This Row],[padrão_de_diária]]*Tabela13[[#This Row],[número_de_diárias]]</f>
        <v>1552.5</v>
      </c>
      <c r="P26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26" s="3" t="s">
        <v>123</v>
      </c>
      <c r="R26" s="35" t="s">
        <v>294</v>
      </c>
      <c r="S26" s="5"/>
    </row>
    <row r="27" spans="1:19" s="10" customFormat="1" ht="15.95" customHeight="1" x14ac:dyDescent="0.25">
      <c r="A27" s="2">
        <f t="shared" si="0"/>
        <v>26</v>
      </c>
      <c r="B27" s="2" t="s">
        <v>7</v>
      </c>
      <c r="C27" s="3" t="s">
        <v>174</v>
      </c>
      <c r="D27" s="4" t="s">
        <v>230</v>
      </c>
      <c r="E27" s="3" t="s">
        <v>134</v>
      </c>
      <c r="F27" s="3" t="str">
        <f>IF(Tabela13[[#This Row],[dependência_nav_brasil]]="","",_xlfn.XLOOKUP(Tabela13[[#This Row],[dependência_nav_brasil]],Tabela1[DNB],Tabela1[Aeroporto],"",0,1))</f>
        <v>Guarulhos/SP</v>
      </c>
      <c r="G27" s="3" t="s">
        <v>275</v>
      </c>
      <c r="H27" s="7">
        <v>46034</v>
      </c>
      <c r="I27" s="7">
        <v>46036.5</v>
      </c>
      <c r="J27" s="7" t="s">
        <v>130</v>
      </c>
      <c r="K27" s="7" t="s">
        <v>320</v>
      </c>
      <c r="L27" s="38">
        <v>4965.54</v>
      </c>
      <c r="M27" s="23">
        <v>311</v>
      </c>
      <c r="N27" s="42">
        <v>2.5</v>
      </c>
      <c r="O27" s="36">
        <f>Tabela13[[#This Row],[padrão_de_diária]]*Tabela13[[#This Row],[número_de_diárias]]</f>
        <v>777.5</v>
      </c>
      <c r="P27" s="31">
        <f>IFERROR(IF(Tabela13[[#This Row],[valor_total_das_passagens]]+Tabela13[[#This Row],[valor_total_diárias]]=0,0,Tabela13[[#This Row],[valor_total_das_passagens]]+Tabela13[[#This Row],[valor_total_diárias]]),0)</f>
        <v>5743.04</v>
      </c>
      <c r="Q27" s="3" t="s">
        <v>122</v>
      </c>
      <c r="R27" s="35" t="s">
        <v>296</v>
      </c>
      <c r="S27" s="5"/>
    </row>
    <row r="28" spans="1:19" s="10" customFormat="1" ht="15.95" customHeight="1" x14ac:dyDescent="0.25">
      <c r="A28" s="2">
        <f t="shared" si="0"/>
        <v>27</v>
      </c>
      <c r="B28" s="2" t="s">
        <v>7</v>
      </c>
      <c r="C28" s="3" t="s">
        <v>167</v>
      </c>
      <c r="D28" s="4" t="s">
        <v>223</v>
      </c>
      <c r="E28" s="3" t="s">
        <v>132</v>
      </c>
      <c r="F28" s="3" t="str">
        <f>IF(Tabela13[[#This Row],[dependência_nav_brasil]]="","",_xlfn.XLOOKUP(Tabela13[[#This Row],[dependência_nav_brasil]],Tabela1[DNB],Tabela1[Aeroporto],"",0,1))</f>
        <v>Guarulhos/SP</v>
      </c>
      <c r="G28" s="3" t="s">
        <v>328</v>
      </c>
      <c r="H28" s="7">
        <v>46041</v>
      </c>
      <c r="I28" s="7">
        <v>46045.5</v>
      </c>
      <c r="J28" s="7" t="s">
        <v>126</v>
      </c>
      <c r="K28" s="7"/>
      <c r="L28" s="38">
        <v>0</v>
      </c>
      <c r="M28" s="23">
        <v>345</v>
      </c>
      <c r="N28" s="42">
        <v>4.5</v>
      </c>
      <c r="O28" s="36">
        <f>Tabela13[[#This Row],[padrão_de_diária]]*Tabela13[[#This Row],[número_de_diárias]]</f>
        <v>1552.5</v>
      </c>
      <c r="P28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28" s="3" t="s">
        <v>123</v>
      </c>
      <c r="R28" s="35" t="s">
        <v>300</v>
      </c>
      <c r="S28" s="5"/>
    </row>
    <row r="29" spans="1:19" s="10" customFormat="1" ht="15.95" customHeight="1" x14ac:dyDescent="0.25">
      <c r="A29" s="2">
        <f t="shared" si="0"/>
        <v>28</v>
      </c>
      <c r="B29" s="2" t="s">
        <v>7</v>
      </c>
      <c r="C29" s="3" t="s">
        <v>178</v>
      </c>
      <c r="D29" s="4" t="s">
        <v>234</v>
      </c>
      <c r="E29" s="3" t="s">
        <v>132</v>
      </c>
      <c r="F29" s="3" t="str">
        <f>IF(Tabela13[[#This Row],[dependência_nav_brasil]]="","",_xlfn.XLOOKUP(Tabela13[[#This Row],[dependência_nav_brasil]],Tabela1[DNB],Tabela1[Aeroporto],"",0,1))</f>
        <v>Guarulhos/SP</v>
      </c>
      <c r="G29" s="3" t="s">
        <v>328</v>
      </c>
      <c r="H29" s="7">
        <v>46041</v>
      </c>
      <c r="I29" s="7">
        <v>46045.5</v>
      </c>
      <c r="J29" s="7" t="s">
        <v>126</v>
      </c>
      <c r="K29" s="7"/>
      <c r="L29" s="38">
        <v>0</v>
      </c>
      <c r="M29" s="23">
        <v>438</v>
      </c>
      <c r="N29" s="42">
        <v>4.5</v>
      </c>
      <c r="O29" s="36">
        <f>Tabela13[[#This Row],[padrão_de_diária]]*Tabela13[[#This Row],[número_de_diárias]]</f>
        <v>1971</v>
      </c>
      <c r="P29" s="31">
        <f>IFERROR(IF(Tabela13[[#This Row],[valor_total_das_passagens]]+Tabela13[[#This Row],[valor_total_diárias]]=0,0,Tabela13[[#This Row],[valor_total_das_passagens]]+Tabela13[[#This Row],[valor_total_diárias]]),0)</f>
        <v>1971</v>
      </c>
      <c r="Q29" s="3" t="s">
        <v>123</v>
      </c>
      <c r="R29" s="35" t="s">
        <v>300</v>
      </c>
      <c r="S29" s="5"/>
    </row>
    <row r="30" spans="1:19" s="10" customFormat="1" ht="15.95" customHeight="1" x14ac:dyDescent="0.25">
      <c r="A30" s="2">
        <f t="shared" si="0"/>
        <v>29</v>
      </c>
      <c r="B30" s="2" t="s">
        <v>7</v>
      </c>
      <c r="C30" s="3" t="s">
        <v>179</v>
      </c>
      <c r="D30" s="4" t="s">
        <v>235</v>
      </c>
      <c r="E30" s="3" t="s">
        <v>132</v>
      </c>
      <c r="F30" s="3" t="str">
        <f>IF(Tabela13[[#This Row],[dependência_nav_brasil]]="","",_xlfn.XLOOKUP(Tabela13[[#This Row],[dependência_nav_brasil]],Tabela1[DNB],Tabela1[Aeroporto],"",0,1))</f>
        <v>Guarulhos/SP</v>
      </c>
      <c r="G30" s="3" t="s">
        <v>328</v>
      </c>
      <c r="H30" s="7">
        <v>46041</v>
      </c>
      <c r="I30" s="7">
        <v>46045.5</v>
      </c>
      <c r="J30" s="7" t="s">
        <v>126</v>
      </c>
      <c r="K30" s="7"/>
      <c r="L30" s="38">
        <v>0</v>
      </c>
      <c r="M30" s="23">
        <v>438</v>
      </c>
      <c r="N30" s="42">
        <v>4.5</v>
      </c>
      <c r="O30" s="36">
        <f>Tabela13[[#This Row],[padrão_de_diária]]*Tabela13[[#This Row],[número_de_diárias]]</f>
        <v>1971</v>
      </c>
      <c r="P30" s="31">
        <f>IFERROR(IF(Tabela13[[#This Row],[valor_total_das_passagens]]+Tabela13[[#This Row],[valor_total_diárias]]=0,0,Tabela13[[#This Row],[valor_total_das_passagens]]+Tabela13[[#This Row],[valor_total_diárias]]),0)</f>
        <v>1971</v>
      </c>
      <c r="Q30" s="3" t="s">
        <v>123</v>
      </c>
      <c r="R30" s="35" t="s">
        <v>300</v>
      </c>
      <c r="S30" s="5"/>
    </row>
    <row r="31" spans="1:19" s="10" customFormat="1" ht="15.95" customHeight="1" x14ac:dyDescent="0.25">
      <c r="A31" s="2">
        <f t="shared" si="0"/>
        <v>30</v>
      </c>
      <c r="B31" s="2" t="s">
        <v>7</v>
      </c>
      <c r="C31" s="3" t="s">
        <v>180</v>
      </c>
      <c r="D31" s="4" t="s">
        <v>236</v>
      </c>
      <c r="E31" s="3" t="s">
        <v>132</v>
      </c>
      <c r="F31" s="3" t="str">
        <f>IF(Tabela13[[#This Row],[dependência_nav_brasil]]="","",_xlfn.XLOOKUP(Tabela13[[#This Row],[dependência_nav_brasil]],Tabela1[DNB],Tabela1[Aeroporto],"",0,1))</f>
        <v>Guarulhos/SP</v>
      </c>
      <c r="G31" s="3" t="s">
        <v>328</v>
      </c>
      <c r="H31" s="7">
        <v>46041</v>
      </c>
      <c r="I31" s="7">
        <v>46045.5</v>
      </c>
      <c r="J31" s="7" t="s">
        <v>126</v>
      </c>
      <c r="K31" s="7"/>
      <c r="L31" s="38">
        <v>0</v>
      </c>
      <c r="M31" s="23">
        <v>345</v>
      </c>
      <c r="N31" s="42">
        <v>4.5</v>
      </c>
      <c r="O31" s="36">
        <f>Tabela13[[#This Row],[padrão_de_diária]]*Tabela13[[#This Row],[número_de_diárias]]</f>
        <v>1552.5</v>
      </c>
      <c r="P31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1" s="3" t="s">
        <v>123</v>
      </c>
      <c r="R31" s="35" t="s">
        <v>300</v>
      </c>
      <c r="S31" s="5"/>
    </row>
    <row r="32" spans="1:19" s="10" customFormat="1" ht="15.95" customHeight="1" x14ac:dyDescent="0.25">
      <c r="A32" s="2">
        <f t="shared" si="0"/>
        <v>31</v>
      </c>
      <c r="B32" s="2" t="s">
        <v>7</v>
      </c>
      <c r="C32" s="3" t="s">
        <v>181</v>
      </c>
      <c r="D32" s="4" t="s">
        <v>237</v>
      </c>
      <c r="E32" s="3" t="s">
        <v>132</v>
      </c>
      <c r="F32" s="3" t="str">
        <f>IF(Tabela13[[#This Row],[dependência_nav_brasil]]="","",_xlfn.XLOOKUP(Tabela13[[#This Row],[dependência_nav_brasil]],Tabela1[DNB],Tabela1[Aeroporto],"",0,1))</f>
        <v>Guarulhos/SP</v>
      </c>
      <c r="G32" s="3" t="s">
        <v>328</v>
      </c>
      <c r="H32" s="7">
        <v>46041</v>
      </c>
      <c r="I32" s="7">
        <v>46045.5</v>
      </c>
      <c r="J32" s="7" t="s">
        <v>126</v>
      </c>
      <c r="K32" s="7"/>
      <c r="L32" s="38">
        <v>0</v>
      </c>
      <c r="M32" s="23">
        <v>345</v>
      </c>
      <c r="N32" s="42">
        <v>4.5</v>
      </c>
      <c r="O32" s="36">
        <f>Tabela13[[#This Row],[padrão_de_diária]]*Tabela13[[#This Row],[número_de_diárias]]</f>
        <v>1552.5</v>
      </c>
      <c r="P32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2" s="3" t="s">
        <v>123</v>
      </c>
      <c r="R32" s="35" t="s">
        <v>300</v>
      </c>
      <c r="S32" s="5"/>
    </row>
    <row r="33" spans="1:19" s="10" customFormat="1" ht="15.95" customHeight="1" x14ac:dyDescent="0.25">
      <c r="A33" s="2">
        <f t="shared" si="0"/>
        <v>32</v>
      </c>
      <c r="B33" s="2" t="s">
        <v>7</v>
      </c>
      <c r="C33" s="3" t="s">
        <v>182</v>
      </c>
      <c r="D33" s="4" t="s">
        <v>238</v>
      </c>
      <c r="E33" s="3" t="s">
        <v>132</v>
      </c>
      <c r="F33" s="3" t="str">
        <f>IF(Tabela13[[#This Row],[dependência_nav_brasil]]="","",_xlfn.XLOOKUP(Tabela13[[#This Row],[dependência_nav_brasil]],Tabela1[DNB],Tabela1[Aeroporto],"",0,1))</f>
        <v>Guarulhos/SP</v>
      </c>
      <c r="G33" s="3" t="s">
        <v>328</v>
      </c>
      <c r="H33" s="7">
        <v>46048</v>
      </c>
      <c r="I33" s="7">
        <v>46052.5</v>
      </c>
      <c r="J33" s="7" t="s">
        <v>126</v>
      </c>
      <c r="K33" s="7"/>
      <c r="L33" s="38">
        <v>0</v>
      </c>
      <c r="M33" s="23">
        <v>345</v>
      </c>
      <c r="N33" s="42">
        <v>4.5</v>
      </c>
      <c r="O33" s="36">
        <f>Tabela13[[#This Row],[padrão_de_diária]]*Tabela13[[#This Row],[número_de_diárias]]</f>
        <v>1552.5</v>
      </c>
      <c r="P33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3" s="3" t="s">
        <v>123</v>
      </c>
      <c r="R33" s="35" t="s">
        <v>300</v>
      </c>
      <c r="S33" s="5"/>
    </row>
    <row r="34" spans="1:19" s="10" customFormat="1" ht="15.95" customHeight="1" x14ac:dyDescent="0.25">
      <c r="A34" s="2">
        <f t="shared" si="0"/>
        <v>33</v>
      </c>
      <c r="B34" s="2" t="s">
        <v>7</v>
      </c>
      <c r="C34" s="3" t="s">
        <v>169</v>
      </c>
      <c r="D34" s="4" t="s">
        <v>225</v>
      </c>
      <c r="E34" s="3" t="s">
        <v>132</v>
      </c>
      <c r="F34" s="3" t="str">
        <f>IF(Tabela13[[#This Row],[dependência_nav_brasil]]="","",_xlfn.XLOOKUP(Tabela13[[#This Row],[dependência_nav_brasil]],Tabela1[DNB],Tabela1[Aeroporto],"",0,1))</f>
        <v>Guarulhos/SP</v>
      </c>
      <c r="G34" s="3" t="s">
        <v>328</v>
      </c>
      <c r="H34" s="7">
        <v>46048</v>
      </c>
      <c r="I34" s="7">
        <v>46052.5</v>
      </c>
      <c r="J34" s="7" t="s">
        <v>126</v>
      </c>
      <c r="K34" s="7"/>
      <c r="L34" s="38">
        <v>0</v>
      </c>
      <c r="M34" s="23">
        <v>345</v>
      </c>
      <c r="N34" s="42">
        <v>4.5</v>
      </c>
      <c r="O34" s="36">
        <f>Tabela13[[#This Row],[padrão_de_diária]]*Tabela13[[#This Row],[número_de_diárias]]</f>
        <v>1552.5</v>
      </c>
      <c r="P34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4" s="3" t="s">
        <v>123</v>
      </c>
      <c r="R34" s="35" t="s">
        <v>300</v>
      </c>
      <c r="S34" s="5"/>
    </row>
    <row r="35" spans="1:19" s="10" customFormat="1" ht="15.95" customHeight="1" x14ac:dyDescent="0.25">
      <c r="A35" s="2">
        <f t="shared" si="0"/>
        <v>34</v>
      </c>
      <c r="B35" s="2" t="s">
        <v>7</v>
      </c>
      <c r="C35" s="3" t="s">
        <v>179</v>
      </c>
      <c r="D35" s="4" t="s">
        <v>235</v>
      </c>
      <c r="E35" s="3" t="s">
        <v>132</v>
      </c>
      <c r="F35" s="3" t="str">
        <f>IF(Tabela13[[#This Row],[dependência_nav_brasil]]="","",_xlfn.XLOOKUP(Tabela13[[#This Row],[dependência_nav_brasil]],Tabela1[DNB],Tabela1[Aeroporto],"",0,1))</f>
        <v>Guarulhos/SP</v>
      </c>
      <c r="G35" s="3" t="s">
        <v>328</v>
      </c>
      <c r="H35" s="7">
        <v>46048</v>
      </c>
      <c r="I35" s="7">
        <v>46052.5</v>
      </c>
      <c r="J35" s="7" t="s">
        <v>126</v>
      </c>
      <c r="K35" s="7"/>
      <c r="L35" s="38">
        <v>0</v>
      </c>
      <c r="M35" s="23">
        <v>438</v>
      </c>
      <c r="N35" s="42">
        <v>4.5</v>
      </c>
      <c r="O35" s="36">
        <f>Tabela13[[#This Row],[padrão_de_diária]]*Tabela13[[#This Row],[número_de_diárias]]</f>
        <v>1971</v>
      </c>
      <c r="P35" s="31">
        <f>IFERROR(IF(Tabela13[[#This Row],[valor_total_das_passagens]]+Tabela13[[#This Row],[valor_total_diárias]]=0,0,Tabela13[[#This Row],[valor_total_das_passagens]]+Tabela13[[#This Row],[valor_total_diárias]]),0)</f>
        <v>1971</v>
      </c>
      <c r="Q35" s="3" t="s">
        <v>123</v>
      </c>
      <c r="R35" s="35" t="s">
        <v>300</v>
      </c>
      <c r="S35" s="5"/>
    </row>
    <row r="36" spans="1:19" s="10" customFormat="1" ht="15.95" customHeight="1" x14ac:dyDescent="0.25">
      <c r="A36" s="2">
        <f t="shared" si="0"/>
        <v>35</v>
      </c>
      <c r="B36" s="2" t="s">
        <v>7</v>
      </c>
      <c r="C36" s="3" t="s">
        <v>180</v>
      </c>
      <c r="D36" s="4" t="s">
        <v>236</v>
      </c>
      <c r="E36" s="3" t="s">
        <v>132</v>
      </c>
      <c r="F36" s="3" t="str">
        <f>IF(Tabela13[[#This Row],[dependência_nav_brasil]]="","",_xlfn.XLOOKUP(Tabela13[[#This Row],[dependência_nav_brasil]],Tabela1[DNB],Tabela1[Aeroporto],"",0,1))</f>
        <v>Guarulhos/SP</v>
      </c>
      <c r="G36" s="3" t="s">
        <v>328</v>
      </c>
      <c r="H36" s="7">
        <v>46048</v>
      </c>
      <c r="I36" s="7">
        <v>46052.5</v>
      </c>
      <c r="J36" s="7" t="s">
        <v>126</v>
      </c>
      <c r="K36" s="7"/>
      <c r="L36" s="38">
        <v>0</v>
      </c>
      <c r="M36" s="23">
        <v>345</v>
      </c>
      <c r="N36" s="42">
        <v>4.5</v>
      </c>
      <c r="O36" s="36">
        <f>Tabela13[[#This Row],[padrão_de_diária]]*Tabela13[[#This Row],[número_de_diárias]]</f>
        <v>1552.5</v>
      </c>
      <c r="P36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6" s="3" t="s">
        <v>123</v>
      </c>
      <c r="R36" s="35" t="s">
        <v>300</v>
      </c>
      <c r="S36" s="5"/>
    </row>
    <row r="37" spans="1:19" s="10" customFormat="1" ht="15.95" customHeight="1" x14ac:dyDescent="0.25">
      <c r="A37" s="2">
        <f t="shared" si="0"/>
        <v>36</v>
      </c>
      <c r="B37" s="2" t="s">
        <v>7</v>
      </c>
      <c r="C37" s="3" t="s">
        <v>183</v>
      </c>
      <c r="D37" s="4" t="s">
        <v>239</v>
      </c>
      <c r="E37" s="3" t="s">
        <v>132</v>
      </c>
      <c r="F37" s="3" t="str">
        <f>IF(Tabela13[[#This Row],[dependência_nav_brasil]]="","",_xlfn.XLOOKUP(Tabela13[[#This Row],[dependência_nav_brasil]],Tabela1[DNB],Tabela1[Aeroporto],"",0,1))</f>
        <v>Guarulhos/SP</v>
      </c>
      <c r="G37" s="3" t="s">
        <v>328</v>
      </c>
      <c r="H37" s="7">
        <v>46048</v>
      </c>
      <c r="I37" s="7">
        <v>46052.5</v>
      </c>
      <c r="J37" s="7" t="s">
        <v>126</v>
      </c>
      <c r="K37" s="7"/>
      <c r="L37" s="38">
        <v>0</v>
      </c>
      <c r="M37" s="23">
        <v>345</v>
      </c>
      <c r="N37" s="42">
        <v>4.5</v>
      </c>
      <c r="O37" s="36">
        <f>Tabela13[[#This Row],[padrão_de_diária]]*Tabela13[[#This Row],[número_de_diárias]]</f>
        <v>1552.5</v>
      </c>
      <c r="P37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7" s="3" t="s">
        <v>123</v>
      </c>
      <c r="R37" s="35" t="s">
        <v>300</v>
      </c>
      <c r="S37" s="5"/>
    </row>
    <row r="38" spans="1:19" s="10" customFormat="1" ht="15.95" customHeight="1" x14ac:dyDescent="0.25">
      <c r="A38" s="2">
        <f t="shared" si="0"/>
        <v>37</v>
      </c>
      <c r="B38" s="2" t="s">
        <v>7</v>
      </c>
      <c r="C38" s="3" t="s">
        <v>184</v>
      </c>
      <c r="D38" s="4" t="s">
        <v>240</v>
      </c>
      <c r="E38" s="3" t="s">
        <v>132</v>
      </c>
      <c r="F38" s="3" t="str">
        <f>IF(Tabela13[[#This Row],[dependência_nav_brasil]]="","",_xlfn.XLOOKUP(Tabela13[[#This Row],[dependência_nav_brasil]],Tabela1[DNB],Tabela1[Aeroporto],"",0,1))</f>
        <v>Guarulhos/SP</v>
      </c>
      <c r="G38" s="3" t="s">
        <v>328</v>
      </c>
      <c r="H38" s="7">
        <v>46048</v>
      </c>
      <c r="I38" s="7">
        <v>46052.5</v>
      </c>
      <c r="J38" s="7" t="s">
        <v>126</v>
      </c>
      <c r="K38" s="7"/>
      <c r="L38" s="38">
        <v>0</v>
      </c>
      <c r="M38" s="23">
        <v>345</v>
      </c>
      <c r="N38" s="42">
        <v>4.5</v>
      </c>
      <c r="O38" s="36">
        <f>Tabela13[[#This Row],[padrão_de_diária]]*Tabela13[[#This Row],[número_de_diárias]]</f>
        <v>1552.5</v>
      </c>
      <c r="P38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8" s="3" t="s">
        <v>123</v>
      </c>
      <c r="R38" s="35" t="s">
        <v>300</v>
      </c>
      <c r="S38" s="5"/>
    </row>
    <row r="39" spans="1:19" s="10" customFormat="1" ht="15.95" customHeight="1" x14ac:dyDescent="0.25">
      <c r="A39" s="2">
        <f t="shared" si="0"/>
        <v>38</v>
      </c>
      <c r="B39" s="2" t="s">
        <v>7</v>
      </c>
      <c r="C39" s="3" t="s">
        <v>185</v>
      </c>
      <c r="D39" s="4" t="s">
        <v>241</v>
      </c>
      <c r="E39" s="3" t="s">
        <v>132</v>
      </c>
      <c r="F39" s="3" t="str">
        <f>IF(Tabela13[[#This Row],[dependência_nav_brasil]]="","",_xlfn.XLOOKUP(Tabela13[[#This Row],[dependência_nav_brasil]],Tabela1[DNB],Tabela1[Aeroporto],"",0,1))</f>
        <v>Guarulhos/SP</v>
      </c>
      <c r="G39" s="3" t="s">
        <v>328</v>
      </c>
      <c r="H39" s="7">
        <v>46048</v>
      </c>
      <c r="I39" s="7">
        <v>46052.5</v>
      </c>
      <c r="J39" s="7" t="s">
        <v>126</v>
      </c>
      <c r="K39" s="7"/>
      <c r="L39" s="38">
        <v>0</v>
      </c>
      <c r="M39" s="23">
        <v>345</v>
      </c>
      <c r="N39" s="14">
        <v>4.5</v>
      </c>
      <c r="O39" s="36">
        <f>Tabela13[[#This Row],[padrão_de_diária]]*Tabela13[[#This Row],[número_de_diárias]]</f>
        <v>1552.5</v>
      </c>
      <c r="P39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39" s="32" t="s">
        <v>123</v>
      </c>
      <c r="R39" s="35" t="s">
        <v>300</v>
      </c>
      <c r="S39" s="5"/>
    </row>
    <row r="40" spans="1:19" s="10" customFormat="1" ht="15.95" customHeight="1" x14ac:dyDescent="0.25">
      <c r="A40" s="2">
        <f t="shared" si="0"/>
        <v>39</v>
      </c>
      <c r="B40" s="2" t="s">
        <v>7</v>
      </c>
      <c r="C40" s="3" t="s">
        <v>186</v>
      </c>
      <c r="D40" s="4" t="s">
        <v>242</v>
      </c>
      <c r="E40" s="3" t="s">
        <v>132</v>
      </c>
      <c r="F40" s="3" t="str">
        <f>IF(Tabela13[[#This Row],[dependência_nav_brasil]]="","",_xlfn.XLOOKUP(Tabela13[[#This Row],[dependência_nav_brasil]],Tabela1[DNB],Tabela1[Aeroporto],"",0,1))</f>
        <v>Guarulhos/SP</v>
      </c>
      <c r="G40" s="3" t="s">
        <v>328</v>
      </c>
      <c r="H40" s="7">
        <v>46048</v>
      </c>
      <c r="I40" s="7">
        <v>46052.5</v>
      </c>
      <c r="J40" s="7" t="s">
        <v>126</v>
      </c>
      <c r="K40" s="7"/>
      <c r="L40" s="38">
        <v>0</v>
      </c>
      <c r="M40" s="23">
        <v>345</v>
      </c>
      <c r="N40" s="14">
        <v>4.5</v>
      </c>
      <c r="O40" s="36">
        <f>Tabela13[[#This Row],[padrão_de_diária]]*Tabela13[[#This Row],[número_de_diárias]]</f>
        <v>1552.5</v>
      </c>
      <c r="P40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0" s="32" t="s">
        <v>123</v>
      </c>
      <c r="R40" s="35" t="s">
        <v>300</v>
      </c>
      <c r="S40" s="5"/>
    </row>
    <row r="41" spans="1:19" s="10" customFormat="1" ht="15.95" customHeight="1" x14ac:dyDescent="0.25">
      <c r="A41" s="2">
        <f t="shared" si="0"/>
        <v>40</v>
      </c>
      <c r="B41" s="2" t="s">
        <v>7</v>
      </c>
      <c r="C41" s="3" t="s">
        <v>168</v>
      </c>
      <c r="D41" s="4" t="s">
        <v>224</v>
      </c>
      <c r="E41" s="3" t="s">
        <v>132</v>
      </c>
      <c r="F41" s="3" t="str">
        <f>IF(Tabela13[[#This Row],[dependência_nav_brasil]]="","",_xlfn.XLOOKUP(Tabela13[[#This Row],[dependência_nav_brasil]],Tabela1[DNB],Tabela1[Aeroporto],"",0,1))</f>
        <v>Guarulhos/SP</v>
      </c>
      <c r="G41" s="3" t="s">
        <v>328</v>
      </c>
      <c r="H41" s="7">
        <v>46048</v>
      </c>
      <c r="I41" s="7">
        <v>46052.5</v>
      </c>
      <c r="J41" s="7" t="s">
        <v>126</v>
      </c>
      <c r="K41" s="7"/>
      <c r="L41" s="38">
        <v>0</v>
      </c>
      <c r="M41" s="23">
        <v>345</v>
      </c>
      <c r="N41" s="14">
        <v>4.5</v>
      </c>
      <c r="O41" s="36">
        <f>Tabela13[[#This Row],[padrão_de_diária]]*Tabela13[[#This Row],[número_de_diárias]]</f>
        <v>1552.5</v>
      </c>
      <c r="P41" s="31">
        <f>IFERROR(IF(Tabela13[[#This Row],[valor_total_das_passagens]]+Tabela13[[#This Row],[valor_total_diárias]]=0,0,Tabela13[[#This Row],[valor_total_das_passagens]]+Tabela13[[#This Row],[valor_total_diárias]]),0)</f>
        <v>1552.5</v>
      </c>
      <c r="Q41" s="32" t="s">
        <v>123</v>
      </c>
      <c r="R41" s="35" t="s">
        <v>300</v>
      </c>
      <c r="S41" s="5"/>
    </row>
    <row r="42" spans="1:19" s="10" customFormat="1" ht="15.95" customHeight="1" x14ac:dyDescent="0.25">
      <c r="A42" s="2">
        <f t="shared" si="0"/>
        <v>41</v>
      </c>
      <c r="B42" s="2" t="s">
        <v>7</v>
      </c>
      <c r="C42" s="3" t="s">
        <v>159</v>
      </c>
      <c r="D42" s="4" t="s">
        <v>215</v>
      </c>
      <c r="E42" s="3" t="s">
        <v>323</v>
      </c>
      <c r="F42" s="3" t="str">
        <f>IF(Tabela13[[#This Row],[dependência_nav_brasil]]="","",_xlfn.XLOOKUP(Tabela13[[#This Row],[dependência_nav_brasil]],Tabela1[DNB],Tabela1[Aeroporto],"",0,1))</f>
        <v>Guarulhos/SP</v>
      </c>
      <c r="G42" s="3" t="s">
        <v>269</v>
      </c>
      <c r="H42" s="7">
        <v>46029</v>
      </c>
      <c r="I42" s="7">
        <v>46029.5</v>
      </c>
      <c r="J42" s="7" t="s">
        <v>129</v>
      </c>
      <c r="K42" s="7"/>
      <c r="L42" s="38">
        <v>0</v>
      </c>
      <c r="M42" s="23">
        <v>311</v>
      </c>
      <c r="N42" s="14">
        <v>0.5</v>
      </c>
      <c r="O42" s="36">
        <f>Tabela13[[#This Row],[padrão_de_diária]]*Tabela13[[#This Row],[número_de_diárias]]</f>
        <v>155.5</v>
      </c>
      <c r="P42" s="31">
        <f>IFERROR(IF(Tabela13[[#This Row],[valor_total_das_passagens]]+Tabela13[[#This Row],[valor_total_diárias]]=0,0,Tabela13[[#This Row],[valor_total_das_passagens]]+Tabela13[[#This Row],[valor_total_diárias]]),0)</f>
        <v>155.5</v>
      </c>
      <c r="Q42" s="32" t="s">
        <v>122</v>
      </c>
      <c r="R42" s="35" t="s">
        <v>305</v>
      </c>
      <c r="S42" s="5"/>
    </row>
    <row r="43" spans="1:19" s="10" customFormat="1" ht="15.95" customHeight="1" x14ac:dyDescent="0.25">
      <c r="A43" s="2">
        <f t="shared" si="0"/>
        <v>42</v>
      </c>
      <c r="B43" s="2" t="s">
        <v>8</v>
      </c>
      <c r="C43" s="3" t="s">
        <v>156</v>
      </c>
      <c r="D43" s="4" t="s">
        <v>212</v>
      </c>
      <c r="E43" s="3" t="s">
        <v>324</v>
      </c>
      <c r="F43" s="3" t="str">
        <f>IF(Tabela13[[#This Row],[dependência_nav_brasil]]="","",_xlfn.XLOOKUP(Tabela13[[#This Row],[dependência_nav_brasil]],Tabela1[DNB],Tabela1[Aeroporto],"",0,1))</f>
        <v>Itaituba/PA</v>
      </c>
      <c r="G43" s="3" t="s">
        <v>117</v>
      </c>
      <c r="H43" s="7">
        <v>46035</v>
      </c>
      <c r="I43" s="7">
        <v>46037.5</v>
      </c>
      <c r="J43" s="7" t="s">
        <v>125</v>
      </c>
      <c r="K43" s="7" t="s">
        <v>143</v>
      </c>
      <c r="L43" s="38">
        <v>2085.91</v>
      </c>
      <c r="M43" s="23">
        <v>345</v>
      </c>
      <c r="N43" s="14">
        <v>2.5</v>
      </c>
      <c r="O43" s="36">
        <f>Tabela13[[#This Row],[padrão_de_diária]]*Tabela13[[#This Row],[número_de_diárias]]</f>
        <v>862.5</v>
      </c>
      <c r="P43" s="31">
        <f>IFERROR(IF(Tabela13[[#This Row],[valor_total_das_passagens]]+Tabela13[[#This Row],[valor_total_diárias]]=0,0,Tabela13[[#This Row],[valor_total_das_passagens]]+Tabela13[[#This Row],[valor_total_diárias]]),0)</f>
        <v>2948.41</v>
      </c>
      <c r="Q43" s="32" t="s">
        <v>122</v>
      </c>
      <c r="R43" s="35" t="s">
        <v>124</v>
      </c>
      <c r="S43" s="5"/>
    </row>
    <row r="44" spans="1:19" s="10" customFormat="1" ht="15.95" customHeight="1" x14ac:dyDescent="0.25">
      <c r="A44" s="2">
        <f t="shared" si="0"/>
        <v>43</v>
      </c>
      <c r="B44" s="2" t="s">
        <v>27</v>
      </c>
      <c r="C44" s="3" t="s">
        <v>197</v>
      </c>
      <c r="D44" s="4" t="s">
        <v>253</v>
      </c>
      <c r="E44" s="3" t="s">
        <v>132</v>
      </c>
      <c r="F44" s="3" t="str">
        <f>IF(Tabela13[[#This Row],[dependência_nav_brasil]]="","",_xlfn.XLOOKUP(Tabela13[[#This Row],[dependência_nav_brasil]],Tabela1[DNB],Tabela1[Aeroporto],"",0,1))</f>
        <v>Ilhéus/BA</v>
      </c>
      <c r="G44" s="3" t="s">
        <v>114</v>
      </c>
      <c r="H44" s="7">
        <v>46043</v>
      </c>
      <c r="I44" s="7">
        <v>46045.5</v>
      </c>
      <c r="J44" s="7" t="s">
        <v>125</v>
      </c>
      <c r="K44" s="7" t="s">
        <v>147</v>
      </c>
      <c r="L44" s="22">
        <v>3597.4500000000003</v>
      </c>
      <c r="M44" s="21">
        <v>345</v>
      </c>
      <c r="N44" s="14">
        <v>2.5</v>
      </c>
      <c r="O44" s="36">
        <f>Tabela13[[#This Row],[padrão_de_diária]]*Tabela13[[#This Row],[número_de_diárias]]</f>
        <v>862.5</v>
      </c>
      <c r="P44" s="31">
        <f>IFERROR(IF(Tabela13[[#This Row],[valor_total_das_passagens]]+Tabela13[[#This Row],[valor_total_diárias]]=0,0,Tabela13[[#This Row],[valor_total_das_passagens]]+Tabela13[[#This Row],[valor_total_diárias]]),0)</f>
        <v>4459.9500000000007</v>
      </c>
      <c r="Q44" s="32" t="s">
        <v>122</v>
      </c>
      <c r="R44" s="35" t="s">
        <v>124</v>
      </c>
      <c r="S44" s="34"/>
    </row>
    <row r="45" spans="1:19" s="10" customFormat="1" ht="15.95" customHeight="1" x14ac:dyDescent="0.25">
      <c r="A45" s="2">
        <f>A44+1</f>
        <v>44</v>
      </c>
      <c r="B45" s="2" t="s">
        <v>34</v>
      </c>
      <c r="C45" s="3" t="s">
        <v>157</v>
      </c>
      <c r="D45" s="4" t="s">
        <v>213</v>
      </c>
      <c r="E45" s="3" t="s">
        <v>134</v>
      </c>
      <c r="F45" s="3" t="str">
        <f>IF(Tabela13[[#This Row],[dependência_nav_brasil]]="","",_xlfn.XLOOKUP(Tabela13[[#This Row],[dependência_nav_brasil]],Tabela1[DNB],Tabela1[Aeroporto],"",0,1))</f>
        <v>Imperatriz/MA</v>
      </c>
      <c r="G45" s="3" t="s">
        <v>285</v>
      </c>
      <c r="H45" s="7">
        <v>46048</v>
      </c>
      <c r="I45" s="7">
        <v>46052.5</v>
      </c>
      <c r="J45" s="7" t="s">
        <v>127</v>
      </c>
      <c r="K45" s="7"/>
      <c r="L45" s="38">
        <v>0</v>
      </c>
      <c r="M45" s="23">
        <v>311</v>
      </c>
      <c r="N45" s="14">
        <v>4.5</v>
      </c>
      <c r="O45" s="36">
        <f>Tabela13[[#This Row],[padrão_de_diária]]*Tabela13[[#This Row],[número_de_diárias]]</f>
        <v>1399.5</v>
      </c>
      <c r="P45" s="31">
        <f>IFERROR(IF(Tabela13[[#This Row],[valor_total_das_passagens]]+Tabela13[[#This Row],[valor_total_diárias]]=0,0,Tabela13[[#This Row],[valor_total_das_passagens]]+Tabela13[[#This Row],[valor_total_diárias]]),0)</f>
        <v>1399.5</v>
      </c>
      <c r="Q45" s="32" t="s">
        <v>122</v>
      </c>
      <c r="R45" s="35" t="s">
        <v>313</v>
      </c>
      <c r="S45" s="5"/>
    </row>
    <row r="46" spans="1:19" s="10" customFormat="1" ht="15.95" customHeight="1" x14ac:dyDescent="0.25">
      <c r="A46" s="2">
        <f t="shared" si="0"/>
        <v>45</v>
      </c>
      <c r="B46" s="2" t="s">
        <v>9</v>
      </c>
      <c r="C46" s="3" t="s">
        <v>136</v>
      </c>
      <c r="D46" s="4" t="s">
        <v>138</v>
      </c>
      <c r="E46" s="3" t="s">
        <v>132</v>
      </c>
      <c r="F46" s="3" t="str">
        <f>IF(Tabela13[[#This Row],[dependência_nav_brasil]]="","",_xlfn.XLOOKUP(Tabela13[[#This Row],[dependência_nav_brasil]],Tabela1[DNB],Tabela1[Aeroporto],"",0,1))</f>
        <v>João Pessoa/PB</v>
      </c>
      <c r="G46" s="3" t="s">
        <v>118</v>
      </c>
      <c r="H46" s="7">
        <v>46037</v>
      </c>
      <c r="I46" s="7">
        <v>46037.5</v>
      </c>
      <c r="J46" s="41" t="s">
        <v>126</v>
      </c>
      <c r="K46" s="7"/>
      <c r="L46" s="21">
        <v>0</v>
      </c>
      <c r="M46" s="21">
        <v>438</v>
      </c>
      <c r="N46" s="14">
        <v>0.5</v>
      </c>
      <c r="O46" s="36">
        <f>Tabela13[[#This Row],[padrão_de_diária]]*Tabela13[[#This Row],[número_de_diárias]]</f>
        <v>219</v>
      </c>
      <c r="P46" s="31">
        <f>IFERROR(IF(Tabela13[[#This Row],[valor_total_das_passagens]]+Tabela13[[#This Row],[valor_total_diárias]]=0,0,Tabela13[[#This Row],[valor_total_das_passagens]]+Tabela13[[#This Row],[valor_total_diárias]]),0)</f>
        <v>219</v>
      </c>
      <c r="Q46" s="32" t="s">
        <v>122</v>
      </c>
      <c r="R46" s="35" t="s">
        <v>124</v>
      </c>
      <c r="S46" s="5"/>
    </row>
    <row r="47" spans="1:19" s="10" customFormat="1" ht="15.95" customHeight="1" x14ac:dyDescent="0.25">
      <c r="A47" s="2">
        <f t="shared" si="0"/>
        <v>46</v>
      </c>
      <c r="B47" s="2" t="s">
        <v>9</v>
      </c>
      <c r="C47" s="3" t="s">
        <v>187</v>
      </c>
      <c r="D47" s="4" t="s">
        <v>243</v>
      </c>
      <c r="E47" s="3" t="s">
        <v>325</v>
      </c>
      <c r="F47" s="3" t="str">
        <f>IF(Tabela13[[#This Row],[dependência_nav_brasil]]="","",_xlfn.XLOOKUP(Tabela13[[#This Row],[dependência_nav_brasil]],Tabela1[DNB],Tabela1[Aeroporto],"",0,1))</f>
        <v>João Pessoa/PB</v>
      </c>
      <c r="G47" s="3" t="s">
        <v>278</v>
      </c>
      <c r="H47" s="7">
        <v>46032</v>
      </c>
      <c r="I47" s="7">
        <v>46049.5</v>
      </c>
      <c r="J47" s="7" t="s">
        <v>125</v>
      </c>
      <c r="K47" s="7" t="s">
        <v>146</v>
      </c>
      <c r="L47" s="38">
        <v>6548.06</v>
      </c>
      <c r="M47" s="23">
        <v>345</v>
      </c>
      <c r="N47" s="14">
        <v>17.5</v>
      </c>
      <c r="O47" s="36">
        <f>Tabela13[[#This Row],[padrão_de_diária]]*Tabela13[[#This Row],[número_de_diárias]]</f>
        <v>6037.5</v>
      </c>
      <c r="P47" s="31">
        <f>IFERROR(IF(Tabela13[[#This Row],[valor_total_das_passagens]]+Tabela13[[#This Row],[valor_total_diárias]]=0,0,Tabela13[[#This Row],[valor_total_das_passagens]]+Tabela13[[#This Row],[valor_total_diárias]]),0)</f>
        <v>12585.560000000001</v>
      </c>
      <c r="Q47" s="32" t="s">
        <v>122</v>
      </c>
      <c r="R47" s="35" t="s">
        <v>301</v>
      </c>
      <c r="S47" s="5"/>
    </row>
    <row r="48" spans="1:19" s="10" customFormat="1" ht="15.95" customHeight="1" x14ac:dyDescent="0.25">
      <c r="A48" s="2">
        <f t="shared" si="0"/>
        <v>47</v>
      </c>
      <c r="B48" s="2" t="s">
        <v>11</v>
      </c>
      <c r="C48" s="3" t="s">
        <v>194</v>
      </c>
      <c r="D48" s="4" t="s">
        <v>250</v>
      </c>
      <c r="E48" s="3" t="s">
        <v>133</v>
      </c>
      <c r="F48" s="3" t="str">
        <f>IF(Tabela13[[#This Row],[dependência_nav_brasil]]="","",_xlfn.XLOOKUP(Tabela13[[#This Row],[dependência_nav_brasil]],Tabela1[DNB],Tabela1[Aeroporto],"",0,1))</f>
        <v>Juazeiro do Norte/CE</v>
      </c>
      <c r="G48" s="3" t="s">
        <v>118</v>
      </c>
      <c r="H48" s="7">
        <v>46048</v>
      </c>
      <c r="I48" s="7">
        <v>46049.5</v>
      </c>
      <c r="J48" s="7" t="s">
        <v>125</v>
      </c>
      <c r="K48" s="7" t="s">
        <v>143</v>
      </c>
      <c r="L48" s="38">
        <v>1300.1299999999999</v>
      </c>
      <c r="M48" s="23">
        <v>345</v>
      </c>
      <c r="N48" s="14">
        <v>1.5</v>
      </c>
      <c r="O48" s="36">
        <f>Tabela13[[#This Row],[padrão_de_diária]]*Tabela13[[#This Row],[número_de_diárias]]</f>
        <v>517.5</v>
      </c>
      <c r="P48" s="31">
        <f>IFERROR(IF(Tabela13[[#This Row],[valor_total_das_passagens]]+Tabela13[[#This Row],[valor_total_diárias]]=0,0,Tabela13[[#This Row],[valor_total_das_passagens]]+Tabela13[[#This Row],[valor_total_diárias]]),0)</f>
        <v>1817.6299999999999</v>
      </c>
      <c r="Q48" s="32" t="s">
        <v>122</v>
      </c>
      <c r="R48" s="35" t="s">
        <v>124</v>
      </c>
      <c r="S48" s="5"/>
    </row>
    <row r="49" spans="1:19" s="10" customFormat="1" ht="15.95" customHeight="1" x14ac:dyDescent="0.25">
      <c r="A49" s="2">
        <f t="shared" si="0"/>
        <v>48</v>
      </c>
      <c r="B49" s="2" t="s">
        <v>12</v>
      </c>
      <c r="C49" s="3" t="s">
        <v>110</v>
      </c>
      <c r="D49" s="4" t="s">
        <v>112</v>
      </c>
      <c r="E49" s="3" t="s">
        <v>134</v>
      </c>
      <c r="F49" s="3" t="str">
        <f>IF(Tabela13[[#This Row],[dependência_nav_brasil]]="","",_xlfn.XLOOKUP(Tabela13[[#This Row],[dependência_nav_brasil]],Tabela1[DNB],Tabela1[Aeroporto],"",0,1))</f>
        <v>Joinville/SC</v>
      </c>
      <c r="G49" s="3" t="s">
        <v>284</v>
      </c>
      <c r="H49" s="7">
        <v>46049</v>
      </c>
      <c r="I49" s="7">
        <v>46051.5</v>
      </c>
      <c r="J49" s="7" t="s">
        <v>129</v>
      </c>
      <c r="K49" s="7"/>
      <c r="L49" s="22">
        <v>0</v>
      </c>
      <c r="M49" s="21">
        <v>311</v>
      </c>
      <c r="N49" s="14">
        <v>2.5</v>
      </c>
      <c r="O49" s="36">
        <f>Tabela13[[#This Row],[padrão_de_diária]]*Tabela13[[#This Row],[número_de_diárias]]</f>
        <v>777.5</v>
      </c>
      <c r="P49" s="31">
        <f>IFERROR(IF(Tabela13[[#This Row],[valor_total_das_passagens]]+Tabela13[[#This Row],[valor_total_diárias]]=0,0,Tabela13[[#This Row],[valor_total_das_passagens]]+Tabela13[[#This Row],[valor_total_diárias]]),0)</f>
        <v>777.5</v>
      </c>
      <c r="Q49" s="32" t="s">
        <v>122</v>
      </c>
      <c r="R49" s="35" t="s">
        <v>309</v>
      </c>
      <c r="S49" s="5"/>
    </row>
    <row r="50" spans="1:19" s="10" customFormat="1" ht="15.95" customHeight="1" x14ac:dyDescent="0.25">
      <c r="A50" s="2">
        <f t="shared" si="0"/>
        <v>49</v>
      </c>
      <c r="B50" s="2" t="s">
        <v>28</v>
      </c>
      <c r="C50" s="3" t="s">
        <v>188</v>
      </c>
      <c r="D50" s="4" t="s">
        <v>244</v>
      </c>
      <c r="E50" s="3" t="s">
        <v>133</v>
      </c>
      <c r="F50" s="3" t="str">
        <f>IF(Tabela13[[#This Row],[dependência_nav_brasil]]="","",_xlfn.XLOOKUP(Tabela13[[#This Row],[dependência_nav_brasil]],Tabela1[DNB],Tabela1[Aeroporto],"",0,1))</f>
        <v>Campina Grande/PB</v>
      </c>
      <c r="G50" s="3" t="s">
        <v>118</v>
      </c>
      <c r="H50" s="7">
        <v>46043</v>
      </c>
      <c r="I50" s="7">
        <v>46044.5</v>
      </c>
      <c r="J50" s="7" t="s">
        <v>126</v>
      </c>
      <c r="K50" s="7"/>
      <c r="L50" s="38">
        <v>0</v>
      </c>
      <c r="M50" s="23">
        <v>345</v>
      </c>
      <c r="N50" s="14">
        <v>1.5</v>
      </c>
      <c r="O50" s="36">
        <f>Tabela13[[#This Row],[padrão_de_diária]]*Tabela13[[#This Row],[número_de_diárias]]</f>
        <v>517.5</v>
      </c>
      <c r="P50" s="31">
        <f>IFERROR(IF(Tabela13[[#This Row],[valor_total_das_passagens]]+Tabela13[[#This Row],[valor_total_diárias]]=0,0,Tabela13[[#This Row],[valor_total_das_passagens]]+Tabela13[[#This Row],[valor_total_diárias]]),0)</f>
        <v>517.5</v>
      </c>
      <c r="Q50" s="32" t="s">
        <v>122</v>
      </c>
      <c r="R50" s="35" t="s">
        <v>124</v>
      </c>
      <c r="S50" s="5"/>
    </row>
    <row r="51" spans="1:19" s="10" customFormat="1" ht="15.95" customHeight="1" x14ac:dyDescent="0.25">
      <c r="A51" s="2">
        <f t="shared" si="0"/>
        <v>50</v>
      </c>
      <c r="B51" s="2" t="s">
        <v>13</v>
      </c>
      <c r="C51" s="3" t="s">
        <v>161</v>
      </c>
      <c r="D51" s="4" t="s">
        <v>217</v>
      </c>
      <c r="E51" s="3" t="s">
        <v>323</v>
      </c>
      <c r="F51" s="3" t="str">
        <f>IF(Tabela13[[#This Row],[dependência_nav_brasil]]="","",_xlfn.XLOOKUP(Tabela13[[#This Row],[dependência_nav_brasil]],Tabela1[DNB],Tabela1[Aeroporto],"",0,1))</f>
        <v>Campinas/SP</v>
      </c>
      <c r="G51" s="3" t="s">
        <v>273</v>
      </c>
      <c r="H51" s="7">
        <v>46034</v>
      </c>
      <c r="I51" s="7">
        <v>46038.5</v>
      </c>
      <c r="J51" s="7" t="s">
        <v>126</v>
      </c>
      <c r="K51" s="7"/>
      <c r="L51" s="38">
        <v>0</v>
      </c>
      <c r="M51" s="23">
        <v>311</v>
      </c>
      <c r="N51" s="42">
        <v>4.5</v>
      </c>
      <c r="O51" s="36">
        <f>Tabela13[[#This Row],[padrão_de_diária]]*Tabela13[[#This Row],[número_de_diárias]]</f>
        <v>1399.5</v>
      </c>
      <c r="P51" s="31">
        <f>IFERROR(IF(Tabela13[[#This Row],[valor_total_das_passagens]]+Tabela13[[#This Row],[valor_total_diárias]]=0,0,Tabela13[[#This Row],[valor_total_das_passagens]]+Tabela13[[#This Row],[valor_total_diárias]]),0)</f>
        <v>1399.5</v>
      </c>
      <c r="Q51" s="3" t="s">
        <v>122</v>
      </c>
      <c r="R51" s="35" t="s">
        <v>293</v>
      </c>
      <c r="S51" s="5"/>
    </row>
    <row r="52" spans="1:19" s="10" customFormat="1" ht="15.95" customHeight="1" x14ac:dyDescent="0.25">
      <c r="A52" s="2">
        <f t="shared" si="0"/>
        <v>51</v>
      </c>
      <c r="B52" s="2" t="s">
        <v>13</v>
      </c>
      <c r="C52" s="3" t="s">
        <v>163</v>
      </c>
      <c r="D52" s="4" t="s">
        <v>219</v>
      </c>
      <c r="E52" s="3" t="s">
        <v>132</v>
      </c>
      <c r="F52" s="3" t="str">
        <f>IF(Tabela13[[#This Row],[dependência_nav_brasil]]="","",_xlfn.XLOOKUP(Tabela13[[#This Row],[dependência_nav_brasil]],Tabela1[DNB],Tabela1[Aeroporto],"",0,1))</f>
        <v>Campinas/SP</v>
      </c>
      <c r="G52" s="3" t="s">
        <v>115</v>
      </c>
      <c r="H52" s="7">
        <v>46027</v>
      </c>
      <c r="I52" s="7">
        <v>46027.5</v>
      </c>
      <c r="J52" s="7" t="s">
        <v>126</v>
      </c>
      <c r="K52" s="7"/>
      <c r="L52" s="38">
        <v>0</v>
      </c>
      <c r="M52" s="23">
        <v>345</v>
      </c>
      <c r="N52" s="42">
        <v>0.5</v>
      </c>
      <c r="O52" s="36">
        <f>Tabela13[[#This Row],[padrão_de_diária]]*Tabela13[[#This Row],[número_de_diárias]]</f>
        <v>172.5</v>
      </c>
      <c r="P52" s="31">
        <f>IFERROR(IF(Tabela13[[#This Row],[valor_total_das_passagens]]+Tabela13[[#This Row],[valor_total_diárias]]=0,0,Tabela13[[#This Row],[valor_total_das_passagens]]+Tabela13[[#This Row],[valor_total_diárias]]),0)</f>
        <v>172.5</v>
      </c>
      <c r="Q52" s="3" t="s">
        <v>122</v>
      </c>
      <c r="R52" s="35" t="s">
        <v>124</v>
      </c>
      <c r="S52" s="5"/>
    </row>
    <row r="53" spans="1:19" s="40" customFormat="1" ht="15.95" customHeight="1" x14ac:dyDescent="0.25">
      <c r="A53" s="2">
        <f t="shared" si="0"/>
        <v>52</v>
      </c>
      <c r="B53" s="2" t="s">
        <v>13</v>
      </c>
      <c r="C53" s="3" t="s">
        <v>164</v>
      </c>
      <c r="D53" s="4" t="s">
        <v>220</v>
      </c>
      <c r="E53" s="3" t="s">
        <v>132</v>
      </c>
      <c r="F53" s="3" t="str">
        <f>IF(Tabela13[[#This Row],[dependência_nav_brasil]]="","",_xlfn.XLOOKUP(Tabela13[[#This Row],[dependência_nav_brasil]],Tabela1[DNB],Tabela1[Aeroporto],"",0,1))</f>
        <v>Campinas/SP</v>
      </c>
      <c r="G53" s="3" t="s">
        <v>115</v>
      </c>
      <c r="H53" s="7">
        <v>46027</v>
      </c>
      <c r="I53" s="7">
        <v>46027.5</v>
      </c>
      <c r="J53" s="7" t="s">
        <v>126</v>
      </c>
      <c r="K53" s="7"/>
      <c r="L53" s="38">
        <v>0</v>
      </c>
      <c r="M53" s="23">
        <v>345</v>
      </c>
      <c r="N53" s="42">
        <v>0.5</v>
      </c>
      <c r="O53" s="36">
        <f>Tabela13[[#This Row],[padrão_de_diária]]*Tabela13[[#This Row],[número_de_diárias]]</f>
        <v>172.5</v>
      </c>
      <c r="P53" s="31">
        <f>IFERROR(IF(Tabela13[[#This Row],[valor_total_das_passagens]]+Tabela13[[#This Row],[valor_total_diárias]]=0,0,Tabela13[[#This Row],[valor_total_das_passagens]]+Tabela13[[#This Row],[valor_total_diárias]]),0)</f>
        <v>172.5</v>
      </c>
      <c r="Q53" s="3" t="s">
        <v>122</v>
      </c>
      <c r="R53" s="35" t="s">
        <v>124</v>
      </c>
      <c r="S53" s="5"/>
    </row>
    <row r="54" spans="1:19" s="40" customFormat="1" ht="15.95" customHeight="1" x14ac:dyDescent="0.25">
      <c r="A54" s="2">
        <f t="shared" si="0"/>
        <v>53</v>
      </c>
      <c r="B54" s="2" t="s">
        <v>13</v>
      </c>
      <c r="C54" s="3" t="s">
        <v>166</v>
      </c>
      <c r="D54" s="4" t="s">
        <v>222</v>
      </c>
      <c r="E54" s="3" t="s">
        <v>132</v>
      </c>
      <c r="F54" s="3" t="str">
        <f>IF(Tabela13[[#This Row],[dependência_nav_brasil]]="","",_xlfn.XLOOKUP(Tabela13[[#This Row],[dependência_nav_brasil]],Tabela1[DNB],Tabela1[Aeroporto],"",0,1))</f>
        <v>Campinas/SP</v>
      </c>
      <c r="G54" s="3" t="s">
        <v>115</v>
      </c>
      <c r="H54" s="7">
        <v>46027</v>
      </c>
      <c r="I54" s="7">
        <v>46027</v>
      </c>
      <c r="J54" s="7" t="s">
        <v>126</v>
      </c>
      <c r="K54" s="7"/>
      <c r="L54" s="38">
        <v>0</v>
      </c>
      <c r="M54" s="23">
        <v>345</v>
      </c>
      <c r="N54" s="42">
        <v>0.5</v>
      </c>
      <c r="O54" s="36">
        <f>Tabela13[[#This Row],[padrão_de_diária]]*Tabela13[[#This Row],[número_de_diárias]]</f>
        <v>172.5</v>
      </c>
      <c r="P54" s="31">
        <f>IFERROR(IF(Tabela13[[#This Row],[valor_total_das_passagens]]+Tabela13[[#This Row],[valor_total_diárias]]=0,0,Tabela13[[#This Row],[valor_total_das_passagens]]+Tabela13[[#This Row],[valor_total_diárias]]),0)</f>
        <v>172.5</v>
      </c>
      <c r="Q54" s="3" t="s">
        <v>122</v>
      </c>
      <c r="R54" s="35" t="s">
        <v>124</v>
      </c>
      <c r="S54" s="5"/>
    </row>
    <row r="55" spans="1:19" s="10" customFormat="1" ht="15.95" customHeight="1" x14ac:dyDescent="0.25">
      <c r="A55" s="2">
        <f t="shared" si="0"/>
        <v>54</v>
      </c>
      <c r="B55" s="2" t="s">
        <v>13</v>
      </c>
      <c r="C55" s="3" t="s">
        <v>201</v>
      </c>
      <c r="D55" s="4" t="s">
        <v>257</v>
      </c>
      <c r="E55" s="3" t="s">
        <v>134</v>
      </c>
      <c r="F55" s="3" t="str">
        <f>IF(Tabela13[[#This Row],[dependência_nav_brasil]]="","",_xlfn.XLOOKUP(Tabela13[[#This Row],[dependência_nav_brasil]],Tabela1[DNB],Tabela1[Aeroporto],"",0,1))</f>
        <v>Campinas/SP</v>
      </c>
      <c r="G55" s="3" t="s">
        <v>283</v>
      </c>
      <c r="H55" s="7">
        <v>46036</v>
      </c>
      <c r="I55" s="7">
        <v>46038.5</v>
      </c>
      <c r="J55" s="7" t="s">
        <v>128</v>
      </c>
      <c r="K55" s="7" t="s">
        <v>148</v>
      </c>
      <c r="L55" s="38">
        <v>6001.42</v>
      </c>
      <c r="M55" s="23">
        <v>311</v>
      </c>
      <c r="N55" s="14">
        <v>2.5</v>
      </c>
      <c r="O55" s="36">
        <f>Tabela13[[#This Row],[padrão_de_diária]]*Tabela13[[#This Row],[número_de_diárias]]</f>
        <v>777.5</v>
      </c>
      <c r="P55" s="31">
        <f>IFERROR(IF(Tabela13[[#This Row],[valor_total_das_passagens]]+Tabela13[[#This Row],[valor_total_diárias]]=0,0,Tabela13[[#This Row],[valor_total_das_passagens]]+Tabela13[[#This Row],[valor_total_diárias]]),0)</f>
        <v>6778.92</v>
      </c>
      <c r="Q55" s="32" t="s">
        <v>122</v>
      </c>
      <c r="R55" s="35" t="s">
        <v>308</v>
      </c>
      <c r="S55" s="5"/>
    </row>
    <row r="56" spans="1:19" s="10" customFormat="1" ht="15.95" customHeight="1" x14ac:dyDescent="0.25">
      <c r="A56" s="2">
        <f t="shared" si="0"/>
        <v>55</v>
      </c>
      <c r="B56" s="2" t="s">
        <v>13</v>
      </c>
      <c r="C56" s="3" t="s">
        <v>161</v>
      </c>
      <c r="D56" s="4" t="s">
        <v>217</v>
      </c>
      <c r="E56" s="3" t="s">
        <v>323</v>
      </c>
      <c r="F56" s="3" t="str">
        <f>IF(Tabela13[[#This Row],[dependência_nav_brasil]]="","",_xlfn.XLOOKUP(Tabela13[[#This Row],[dependência_nav_brasil]],Tabela1[DNB],Tabela1[Aeroporto],"",0,1))</f>
        <v>Campinas/SP</v>
      </c>
      <c r="G56" s="3" t="s">
        <v>286</v>
      </c>
      <c r="H56" s="7">
        <v>46049</v>
      </c>
      <c r="I56" s="7">
        <v>46050.5</v>
      </c>
      <c r="J56" s="7" t="s">
        <v>125</v>
      </c>
      <c r="K56" s="7" t="s">
        <v>141</v>
      </c>
      <c r="L56" s="38">
        <v>6884.84</v>
      </c>
      <c r="M56" s="23">
        <v>311</v>
      </c>
      <c r="N56" s="14">
        <v>1.5</v>
      </c>
      <c r="O56" s="36">
        <f>Tabela13[[#This Row],[padrão_de_diária]]*Tabela13[[#This Row],[número_de_diárias]]</f>
        <v>466.5</v>
      </c>
      <c r="P56" s="31">
        <f>IFERROR(IF(Tabela13[[#This Row],[valor_total_das_passagens]]+Tabela13[[#This Row],[valor_total_diárias]]=0,0,Tabela13[[#This Row],[valor_total_das_passagens]]+Tabela13[[#This Row],[valor_total_diárias]]),0)</f>
        <v>7351.34</v>
      </c>
      <c r="Q56" s="32" t="s">
        <v>122</v>
      </c>
      <c r="R56" s="35" t="s">
        <v>314</v>
      </c>
      <c r="S56" s="5"/>
    </row>
    <row r="57" spans="1:19" s="10" customFormat="1" ht="15.95" customHeight="1" x14ac:dyDescent="0.25">
      <c r="A57" s="2">
        <f t="shared" si="0"/>
        <v>56</v>
      </c>
      <c r="B57" s="2" t="s">
        <v>13</v>
      </c>
      <c r="C57" s="3" t="s">
        <v>208</v>
      </c>
      <c r="D57" s="4" t="s">
        <v>264</v>
      </c>
      <c r="E57" s="3" t="s">
        <v>134</v>
      </c>
      <c r="F57" s="3" t="str">
        <f>IF(Tabela13[[#This Row],[dependência_nav_brasil]]="","",_xlfn.XLOOKUP(Tabela13[[#This Row],[dependência_nav_brasil]],Tabela1[DNB],Tabela1[Aeroporto],"",0,1))</f>
        <v>Campinas/SP</v>
      </c>
      <c r="G57" s="3" t="s">
        <v>282</v>
      </c>
      <c r="H57" s="7">
        <v>46048</v>
      </c>
      <c r="I57" s="7">
        <v>46048.5</v>
      </c>
      <c r="J57" s="7" t="s">
        <v>126</v>
      </c>
      <c r="K57" s="7"/>
      <c r="L57" s="22">
        <v>0</v>
      </c>
      <c r="M57" s="21">
        <v>311</v>
      </c>
      <c r="N57" s="14">
        <v>0.5</v>
      </c>
      <c r="O57" s="36">
        <f>Tabela13[[#This Row],[padrão_de_diária]]*Tabela13[[#This Row],[número_de_diárias]]</f>
        <v>155.5</v>
      </c>
      <c r="P57" s="31">
        <f>IFERROR(IF(Tabela13[[#This Row],[valor_total_das_passagens]]+Tabela13[[#This Row],[valor_total_diárias]]=0,0,Tabela13[[#This Row],[valor_total_das_passagens]]+Tabela13[[#This Row],[valor_total_diárias]]),0)</f>
        <v>155.5</v>
      </c>
      <c r="Q57" s="32" t="s">
        <v>122</v>
      </c>
      <c r="R57" s="35" t="s">
        <v>315</v>
      </c>
      <c r="S57" s="5"/>
    </row>
    <row r="58" spans="1:19" s="10" customFormat="1" ht="15.95" customHeight="1" x14ac:dyDescent="0.25">
      <c r="A58" s="2">
        <f t="shared" si="0"/>
        <v>57</v>
      </c>
      <c r="B58" s="2" t="s">
        <v>16</v>
      </c>
      <c r="C58" s="3" t="s">
        <v>158</v>
      </c>
      <c r="D58" s="4" t="s">
        <v>214</v>
      </c>
      <c r="E58" s="3" t="s">
        <v>132</v>
      </c>
      <c r="F58" s="3" t="str">
        <f>IF(Tabela13[[#This Row],[dependência_nav_brasil]]="","",_xlfn.XLOOKUP(Tabela13[[#This Row],[dependência_nav_brasil]],Tabela1[DNB],Tabela1[Aeroporto],"",0,1))</f>
        <v>Macaé/RJ</v>
      </c>
      <c r="G58" s="3" t="s">
        <v>115</v>
      </c>
      <c r="H58" s="7">
        <v>46033</v>
      </c>
      <c r="I58" s="7">
        <v>46036.5</v>
      </c>
      <c r="J58" s="7" t="s">
        <v>127</v>
      </c>
      <c r="K58" s="7"/>
      <c r="L58" s="38">
        <v>0</v>
      </c>
      <c r="M58" s="23">
        <v>345</v>
      </c>
      <c r="N58" s="14">
        <v>3.5</v>
      </c>
      <c r="O58" s="36">
        <f>Tabela13[[#This Row],[padrão_de_diária]]*Tabela13[[#This Row],[número_de_diárias]]</f>
        <v>1207.5</v>
      </c>
      <c r="P58" s="31">
        <f>IFERROR(IF(Tabela13[[#This Row],[valor_total_das_passagens]]+Tabela13[[#This Row],[valor_total_diárias]]=0,0,Tabela13[[#This Row],[valor_total_das_passagens]]+Tabela13[[#This Row],[valor_total_diárias]]),0)</f>
        <v>1207.5</v>
      </c>
      <c r="Q58" s="32" t="s">
        <v>122</v>
      </c>
      <c r="R58" s="35" t="s">
        <v>291</v>
      </c>
      <c r="S58" s="5"/>
    </row>
    <row r="59" spans="1:19" s="10" customFormat="1" ht="15.95" customHeight="1" x14ac:dyDescent="0.25">
      <c r="A59" s="2">
        <f t="shared" si="0"/>
        <v>58</v>
      </c>
      <c r="B59" s="2" t="s">
        <v>16</v>
      </c>
      <c r="C59" s="3" t="s">
        <v>162</v>
      </c>
      <c r="D59" s="4" t="s">
        <v>218</v>
      </c>
      <c r="E59" s="3" t="s">
        <v>132</v>
      </c>
      <c r="F59" s="3" t="str">
        <f>IF(Tabela13[[#This Row],[dependência_nav_brasil]]="","",_xlfn.XLOOKUP(Tabela13[[#This Row],[dependência_nav_brasil]],Tabela1[DNB],Tabela1[Aeroporto],"",0,1))</f>
        <v>Macaé/RJ</v>
      </c>
      <c r="G59" s="3" t="s">
        <v>114</v>
      </c>
      <c r="H59" s="7">
        <v>46027</v>
      </c>
      <c r="I59" s="7">
        <v>46028.5</v>
      </c>
      <c r="J59" s="7" t="s">
        <v>127</v>
      </c>
      <c r="K59" s="7"/>
      <c r="L59" s="38">
        <v>0</v>
      </c>
      <c r="M59" s="23">
        <v>345</v>
      </c>
      <c r="N59" s="14">
        <v>1.5</v>
      </c>
      <c r="O59" s="36">
        <f>Tabela13[[#This Row],[padrão_de_diária]]*Tabela13[[#This Row],[número_de_diárias]]</f>
        <v>517.5</v>
      </c>
      <c r="P59" s="31">
        <f>IFERROR(IF(Tabela13[[#This Row],[valor_total_das_passagens]]+Tabela13[[#This Row],[valor_total_diárias]]=0,0,Tabela13[[#This Row],[valor_total_das_passagens]]+Tabela13[[#This Row],[valor_total_diárias]]),0)</f>
        <v>517.5</v>
      </c>
      <c r="Q59" s="32" t="s">
        <v>122</v>
      </c>
      <c r="R59" s="35" t="s">
        <v>124</v>
      </c>
      <c r="S59" s="5"/>
    </row>
    <row r="60" spans="1:19" s="10" customFormat="1" ht="15.95" customHeight="1" x14ac:dyDescent="0.25">
      <c r="A60" s="2">
        <f t="shared" si="0"/>
        <v>59</v>
      </c>
      <c r="B60" s="2" t="s">
        <v>16</v>
      </c>
      <c r="C60" s="3" t="s">
        <v>193</v>
      </c>
      <c r="D60" s="4" t="s">
        <v>249</v>
      </c>
      <c r="E60" s="3" t="s">
        <v>132</v>
      </c>
      <c r="F60" s="3" t="str">
        <f>IF(Tabela13[[#This Row],[dependência_nav_brasil]]="","",_xlfn.XLOOKUP(Tabela13[[#This Row],[dependência_nav_brasil]],Tabela1[DNB],Tabela1[Aeroporto],"",0,1))</f>
        <v>Macaé/RJ</v>
      </c>
      <c r="G60" s="3" t="s">
        <v>281</v>
      </c>
      <c r="H60" s="7">
        <v>46047</v>
      </c>
      <c r="I60" s="7">
        <v>46047</v>
      </c>
      <c r="J60" s="7" t="s">
        <v>125</v>
      </c>
      <c r="K60" s="7" t="s">
        <v>318</v>
      </c>
      <c r="L60" s="38">
        <v>2484.0100000000002</v>
      </c>
      <c r="M60" s="23">
        <v>0</v>
      </c>
      <c r="N60" s="14">
        <v>0</v>
      </c>
      <c r="O60" s="36">
        <f>Tabela13[[#This Row],[padrão_de_diária]]*Tabela13[[#This Row],[número_de_diárias]]</f>
        <v>0</v>
      </c>
      <c r="P60" s="31">
        <f>IFERROR(IF(Tabela13[[#This Row],[valor_total_das_passagens]]+Tabela13[[#This Row],[valor_total_diárias]]=0,0,Tabela13[[#This Row],[valor_total_das_passagens]]+Tabela13[[#This Row],[valor_total_diárias]]),0)</f>
        <v>2484.0100000000002</v>
      </c>
      <c r="Q60" s="32" t="s">
        <v>122</v>
      </c>
      <c r="R60" s="35" t="s">
        <v>304</v>
      </c>
      <c r="S60" s="5"/>
    </row>
    <row r="61" spans="1:19" s="10" customFormat="1" ht="15.95" customHeight="1" x14ac:dyDescent="0.25">
      <c r="A61" s="2">
        <f t="shared" si="0"/>
        <v>60</v>
      </c>
      <c r="B61" s="2" t="s">
        <v>16</v>
      </c>
      <c r="C61" s="3" t="s">
        <v>195</v>
      </c>
      <c r="D61" s="4" t="s">
        <v>251</v>
      </c>
      <c r="E61" s="3" t="s">
        <v>132</v>
      </c>
      <c r="F61" s="3" t="str">
        <f>IF(Tabela13[[#This Row],[dependência_nav_brasil]]="","",_xlfn.XLOOKUP(Tabela13[[#This Row],[dependência_nav_brasil]],Tabela1[DNB],Tabela1[Aeroporto],"",0,1))</f>
        <v>Macaé/RJ</v>
      </c>
      <c r="G61" s="3" t="s">
        <v>114</v>
      </c>
      <c r="H61" s="7">
        <v>46043</v>
      </c>
      <c r="I61" s="7">
        <v>46044.5</v>
      </c>
      <c r="J61" s="7" t="s">
        <v>127</v>
      </c>
      <c r="K61" s="7"/>
      <c r="L61" s="38">
        <v>0</v>
      </c>
      <c r="M61" s="23">
        <v>438</v>
      </c>
      <c r="N61" s="14">
        <v>1.5</v>
      </c>
      <c r="O61" s="36">
        <f>Tabela13[[#This Row],[padrão_de_diária]]*Tabela13[[#This Row],[número_de_diárias]]</f>
        <v>657</v>
      </c>
      <c r="P61" s="31">
        <f>IFERROR(IF(Tabela13[[#This Row],[valor_total_das_passagens]]+Tabela13[[#This Row],[valor_total_diárias]]=0,0,Tabela13[[#This Row],[valor_total_das_passagens]]+Tabela13[[#This Row],[valor_total_diárias]]),0)</f>
        <v>657</v>
      </c>
      <c r="Q61" s="32" t="s">
        <v>122</v>
      </c>
      <c r="R61" s="35" t="s">
        <v>124</v>
      </c>
      <c r="S61" s="5"/>
    </row>
    <row r="62" spans="1:19" s="10" customFormat="1" ht="15.95" customHeight="1" x14ac:dyDescent="0.25">
      <c r="A62" s="2">
        <f t="shared" si="0"/>
        <v>61</v>
      </c>
      <c r="B62" s="2" t="s">
        <v>16</v>
      </c>
      <c r="C62" s="3" t="s">
        <v>202</v>
      </c>
      <c r="D62" s="4" t="s">
        <v>258</v>
      </c>
      <c r="E62" s="3" t="s">
        <v>132</v>
      </c>
      <c r="F62" s="3" t="str">
        <f>IF(Tabela13[[#This Row],[dependência_nav_brasil]]="","",_xlfn.XLOOKUP(Tabela13[[#This Row],[dependência_nav_brasil]],Tabela1[DNB],Tabela1[Aeroporto],"",0,1))</f>
        <v>Macaé/RJ</v>
      </c>
      <c r="G62" s="3" t="s">
        <v>114</v>
      </c>
      <c r="H62" s="7">
        <v>46048</v>
      </c>
      <c r="I62" s="7">
        <v>46049.5</v>
      </c>
      <c r="J62" s="41" t="s">
        <v>127</v>
      </c>
      <c r="K62" s="7"/>
      <c r="L62" s="21">
        <v>0</v>
      </c>
      <c r="M62" s="21">
        <v>438</v>
      </c>
      <c r="N62" s="14">
        <v>1.5</v>
      </c>
      <c r="O62" s="36">
        <f>Tabela13[[#This Row],[padrão_de_diária]]*Tabela13[[#This Row],[número_de_diárias]]</f>
        <v>657</v>
      </c>
      <c r="P62" s="31">
        <f>IFERROR(IF(Tabela13[[#This Row],[valor_total_das_passagens]]+Tabela13[[#This Row],[valor_total_diárias]]=0,0,Tabela13[[#This Row],[valor_total_das_passagens]]+Tabela13[[#This Row],[valor_total_diárias]]),0)</f>
        <v>657</v>
      </c>
      <c r="Q62" s="32" t="s">
        <v>122</v>
      </c>
      <c r="R62" s="35" t="s">
        <v>124</v>
      </c>
      <c r="S62" s="5"/>
    </row>
    <row r="63" spans="1:19" s="10" customFormat="1" ht="15.95" customHeight="1" x14ac:dyDescent="0.25">
      <c r="A63" s="2">
        <f t="shared" si="0"/>
        <v>62</v>
      </c>
      <c r="B63" s="2" t="s">
        <v>18</v>
      </c>
      <c r="C63" s="3" t="s">
        <v>203</v>
      </c>
      <c r="D63" s="4" t="s">
        <v>259</v>
      </c>
      <c r="E63" s="3" t="s">
        <v>134</v>
      </c>
      <c r="F63" s="3" t="str">
        <f>IF(Tabela13[[#This Row],[dependência_nav_brasil]]="","",_xlfn.XLOOKUP(Tabela13[[#This Row],[dependência_nav_brasil]],Tabela1[DNB],Tabela1[Aeroporto],"",0,1))</f>
        <v>Palmas/TO</v>
      </c>
      <c r="G63" s="3" t="s">
        <v>272</v>
      </c>
      <c r="H63" s="7">
        <v>46038</v>
      </c>
      <c r="I63" s="7">
        <v>46046.5</v>
      </c>
      <c r="J63" s="7" t="s">
        <v>125</v>
      </c>
      <c r="K63" s="7" t="s">
        <v>141</v>
      </c>
      <c r="L63" s="38">
        <f>8174.81/2</f>
        <v>4087.4050000000002</v>
      </c>
      <c r="M63" s="23">
        <v>311</v>
      </c>
      <c r="N63" s="14">
        <v>8.5</v>
      </c>
      <c r="O63" s="36">
        <f>Tabela13[[#This Row],[padrão_de_diária]]*Tabela13[[#This Row],[número_de_diárias]]</f>
        <v>2643.5</v>
      </c>
      <c r="P63" s="31">
        <f>IFERROR(IF(Tabela13[[#This Row],[valor_total_das_passagens]]+Tabela13[[#This Row],[valor_total_diárias]]=0,0,Tabela13[[#This Row],[valor_total_das_passagens]]+Tabela13[[#This Row],[valor_total_diárias]]),0)</f>
        <v>6730.9050000000007</v>
      </c>
      <c r="Q63" s="32" t="s">
        <v>122</v>
      </c>
      <c r="R63" s="35" t="s">
        <v>310</v>
      </c>
      <c r="S63" s="5"/>
    </row>
    <row r="64" spans="1:19" s="10" customFormat="1" ht="15.95" customHeight="1" x14ac:dyDescent="0.25">
      <c r="A64" s="2">
        <f t="shared" si="0"/>
        <v>63</v>
      </c>
      <c r="B64" s="2" t="s">
        <v>18</v>
      </c>
      <c r="C64" s="3" t="s">
        <v>203</v>
      </c>
      <c r="D64" s="4" t="s">
        <v>259</v>
      </c>
      <c r="E64" s="3" t="s">
        <v>134</v>
      </c>
      <c r="F64" s="3" t="str">
        <f>IF(Tabela13[[#This Row],[dependência_nav_brasil]]="","",_xlfn.XLOOKUP(Tabela13[[#This Row],[dependência_nav_brasil]],Tabela1[DNB],Tabela1[Aeroporto],"",0,1))</f>
        <v>Palmas/TO</v>
      </c>
      <c r="G64" s="3" t="s">
        <v>272</v>
      </c>
      <c r="H64" s="7">
        <v>46046</v>
      </c>
      <c r="I64" s="7">
        <v>46047</v>
      </c>
      <c r="J64" s="7" t="s">
        <v>125</v>
      </c>
      <c r="K64" s="7" t="s">
        <v>141</v>
      </c>
      <c r="L64" s="38">
        <f>8174.81/2</f>
        <v>4087.4050000000002</v>
      </c>
      <c r="M64" s="23">
        <v>345</v>
      </c>
      <c r="N64" s="14">
        <v>1</v>
      </c>
      <c r="O64" s="36">
        <f>Tabela13[[#This Row],[padrão_de_diária]]*Tabela13[[#This Row],[número_de_diárias]]</f>
        <v>345</v>
      </c>
      <c r="P64" s="31">
        <f>IFERROR(IF(Tabela13[[#This Row],[valor_total_das_passagens]]+Tabela13[[#This Row],[valor_total_diárias]]=0,0,Tabela13[[#This Row],[valor_total_das_passagens]]+Tabela13[[#This Row],[valor_total_diárias]]),0)</f>
        <v>4432.4050000000007</v>
      </c>
      <c r="Q64" s="32" t="s">
        <v>122</v>
      </c>
      <c r="R64" s="35" t="s">
        <v>310</v>
      </c>
      <c r="S64" s="5" t="s">
        <v>316</v>
      </c>
    </row>
    <row r="65" spans="1:19" s="10" customFormat="1" ht="15.95" customHeight="1" x14ac:dyDescent="0.25">
      <c r="A65" s="2">
        <f t="shared" ref="A65:A77" si="1">A64+1</f>
        <v>64</v>
      </c>
      <c r="B65" s="2" t="s">
        <v>57</v>
      </c>
      <c r="C65" s="3" t="s">
        <v>165</v>
      </c>
      <c r="D65" s="4" t="s">
        <v>221</v>
      </c>
      <c r="E65" s="3" t="s">
        <v>133</v>
      </c>
      <c r="F65" s="3" t="str">
        <f>IF(Tabela13[[#This Row],[dependência_nav_brasil]]="","",_xlfn.XLOOKUP(Tabela13[[#This Row],[dependência_nav_brasil]],Tabela1[DNB],Tabela1[Aeroporto],"",0,1))</f>
        <v>Petrolina/PE</v>
      </c>
      <c r="G65" s="3" t="s">
        <v>274</v>
      </c>
      <c r="H65" s="7">
        <v>46043</v>
      </c>
      <c r="I65" s="7">
        <v>46045.5</v>
      </c>
      <c r="J65" s="7" t="s">
        <v>125</v>
      </c>
      <c r="K65" s="7" t="s">
        <v>143</v>
      </c>
      <c r="L65" s="38">
        <v>941.65</v>
      </c>
      <c r="M65" s="23">
        <v>345</v>
      </c>
      <c r="N65" s="14">
        <v>2.5</v>
      </c>
      <c r="O65" s="36">
        <f>Tabela13[[#This Row],[padrão_de_diária]]*Tabela13[[#This Row],[número_de_diárias]]</f>
        <v>862.5</v>
      </c>
      <c r="P65" s="31">
        <f>IFERROR(IF(Tabela13[[#This Row],[valor_total_das_passagens]]+Tabela13[[#This Row],[valor_total_diárias]]=0,0,Tabela13[[#This Row],[valor_total_das_passagens]]+Tabela13[[#This Row],[valor_total_diárias]]),0)</f>
        <v>1804.15</v>
      </c>
      <c r="Q65" s="32" t="s">
        <v>122</v>
      </c>
      <c r="R65" s="35" t="s">
        <v>124</v>
      </c>
      <c r="S65" s="5"/>
    </row>
    <row r="66" spans="1:19" s="10" customFormat="1" ht="15.95" customHeight="1" x14ac:dyDescent="0.25">
      <c r="A66" s="2">
        <f t="shared" si="1"/>
        <v>65</v>
      </c>
      <c r="B66" s="2" t="s">
        <v>20</v>
      </c>
      <c r="C66" s="3" t="s">
        <v>199</v>
      </c>
      <c r="D66" s="4" t="s">
        <v>255</v>
      </c>
      <c r="E66" s="3" t="s">
        <v>134</v>
      </c>
      <c r="F66" s="3" t="str">
        <f>IF(Tabela13[[#This Row],[dependência_nav_brasil]]="","",_xlfn.XLOOKUP(Tabela13[[#This Row],[dependência_nav_brasil]],Tabela1[DNB],Tabela1[Aeroporto],"",0,1))</f>
        <v>Ribeirão Preto/SP</v>
      </c>
      <c r="G66" s="3" t="s">
        <v>121</v>
      </c>
      <c r="H66" s="7">
        <v>46030</v>
      </c>
      <c r="I66" s="7">
        <v>46031.5</v>
      </c>
      <c r="J66" s="7" t="s">
        <v>129</v>
      </c>
      <c r="K66" s="7"/>
      <c r="L66" s="38">
        <v>0</v>
      </c>
      <c r="M66" s="23">
        <v>311</v>
      </c>
      <c r="N66" s="14">
        <v>1.5</v>
      </c>
      <c r="O66" s="36">
        <f>Tabela13[[#This Row],[padrão_de_diária]]*Tabela13[[#This Row],[número_de_diárias]]</f>
        <v>466.5</v>
      </c>
      <c r="P66" s="31">
        <f>IFERROR(IF(Tabela13[[#This Row],[valor_total_das_passagens]]+Tabela13[[#This Row],[valor_total_diárias]]=0,0,Tabela13[[#This Row],[valor_total_das_passagens]]+Tabela13[[#This Row],[valor_total_diárias]]),0)</f>
        <v>466.5</v>
      </c>
      <c r="Q66" s="32" t="s">
        <v>122</v>
      </c>
      <c r="R66" s="35" t="s">
        <v>306</v>
      </c>
      <c r="S66" s="5"/>
    </row>
    <row r="67" spans="1:19" s="10" customFormat="1" ht="15.95" customHeight="1" x14ac:dyDescent="0.25">
      <c r="A67" s="2">
        <f t="shared" si="1"/>
        <v>66</v>
      </c>
      <c r="B67" s="2" t="s">
        <v>20</v>
      </c>
      <c r="C67" s="3" t="s">
        <v>199</v>
      </c>
      <c r="D67" s="4" t="s">
        <v>255</v>
      </c>
      <c r="E67" s="3" t="s">
        <v>134</v>
      </c>
      <c r="F67" s="3" t="str">
        <f>IF(Tabela13[[#This Row],[dependência_nav_brasil]]="","",_xlfn.XLOOKUP(Tabela13[[#This Row],[dependência_nav_brasil]],Tabela1[DNB],Tabela1[Aeroporto],"",0,1))</f>
        <v>Ribeirão Preto/SP</v>
      </c>
      <c r="G67" s="3" t="s">
        <v>282</v>
      </c>
      <c r="H67" s="7">
        <v>46043</v>
      </c>
      <c r="I67" s="7">
        <v>46044.5</v>
      </c>
      <c r="J67" s="7" t="s">
        <v>129</v>
      </c>
      <c r="K67" s="7"/>
      <c r="L67" s="38">
        <v>0</v>
      </c>
      <c r="M67" s="23">
        <v>311</v>
      </c>
      <c r="N67" s="14">
        <v>1.5</v>
      </c>
      <c r="O67" s="36">
        <f>Tabela13[[#This Row],[padrão_de_diária]]*Tabela13[[#This Row],[número_de_diárias]]</f>
        <v>466.5</v>
      </c>
      <c r="P67" s="31">
        <f>IFERROR(IF(Tabela13[[#This Row],[valor_total_das_passagens]]+Tabela13[[#This Row],[valor_total_diárias]]=0,0,Tabela13[[#This Row],[valor_total_das_passagens]]+Tabela13[[#This Row],[valor_total_diárias]]),0)</f>
        <v>466.5</v>
      </c>
      <c r="Q67" s="32" t="s">
        <v>122</v>
      </c>
      <c r="R67" s="35" t="s">
        <v>307</v>
      </c>
      <c r="S67" s="5"/>
    </row>
    <row r="68" spans="1:19" s="10" customFormat="1" ht="15.95" customHeight="1" x14ac:dyDescent="0.25">
      <c r="A68" s="2">
        <f t="shared" si="1"/>
        <v>67</v>
      </c>
      <c r="B68" s="2" t="s">
        <v>21</v>
      </c>
      <c r="C68" s="3" t="s">
        <v>177</v>
      </c>
      <c r="D68" s="4" t="s">
        <v>233</v>
      </c>
      <c r="E68" s="3" t="s">
        <v>132</v>
      </c>
      <c r="F68" s="3" t="str">
        <f>IF(Tabela13[[#This Row],[dependência_nav_brasil]]="","",_xlfn.XLOOKUP(Tabela13[[#This Row],[dependência_nav_brasil]],Tabela1[DNB],Tabela1[Aeroporto],"",0,1))</f>
        <v>Santarém/PA</v>
      </c>
      <c r="G68" s="3" t="s">
        <v>117</v>
      </c>
      <c r="H68" s="7">
        <v>46045</v>
      </c>
      <c r="I68" s="7">
        <v>46045.5</v>
      </c>
      <c r="J68" s="7" t="s">
        <v>125</v>
      </c>
      <c r="K68" s="7" t="s">
        <v>321</v>
      </c>
      <c r="L68" s="38">
        <v>0</v>
      </c>
      <c r="M68" s="23">
        <v>345</v>
      </c>
      <c r="N68" s="14">
        <v>0.5</v>
      </c>
      <c r="O68" s="36">
        <f>Tabela13[[#This Row],[padrão_de_diária]]*Tabela13[[#This Row],[número_de_diárias]]</f>
        <v>172.5</v>
      </c>
      <c r="P68" s="31">
        <f>IFERROR(IF(Tabela13[[#This Row],[valor_total_das_passagens]]+Tabela13[[#This Row],[valor_total_diárias]]=0,0,Tabela13[[#This Row],[valor_total_das_passagens]]+Tabela13[[#This Row],[valor_total_diárias]]),0)</f>
        <v>172.5</v>
      </c>
      <c r="Q68" s="32" t="s">
        <v>122</v>
      </c>
      <c r="R68" s="35" t="s">
        <v>299</v>
      </c>
      <c r="S68" s="5"/>
    </row>
    <row r="69" spans="1:19" s="10" customFormat="1" ht="15.95" customHeight="1" x14ac:dyDescent="0.25">
      <c r="A69" s="2">
        <f t="shared" si="1"/>
        <v>68</v>
      </c>
      <c r="B69" s="2" t="s">
        <v>21</v>
      </c>
      <c r="C69" s="3" t="s">
        <v>205</v>
      </c>
      <c r="D69" s="4" t="s">
        <v>261</v>
      </c>
      <c r="E69" s="3" t="s">
        <v>132</v>
      </c>
      <c r="F69" s="3" t="str">
        <f>IF(Tabela13[[#This Row],[dependência_nav_brasil]]="","",_xlfn.XLOOKUP(Tabela13[[#This Row],[dependência_nav_brasil]],Tabela1[DNB],Tabela1[Aeroporto],"",0,1))</f>
        <v>Santarém/PA</v>
      </c>
      <c r="G69" s="3" t="s">
        <v>120</v>
      </c>
      <c r="H69" s="7">
        <v>46050</v>
      </c>
      <c r="I69" s="7">
        <v>46052.5</v>
      </c>
      <c r="J69" s="7" t="s">
        <v>125</v>
      </c>
      <c r="K69" s="7" t="s">
        <v>322</v>
      </c>
      <c r="L69" s="38">
        <v>5049.82</v>
      </c>
      <c r="M69" s="23">
        <v>345</v>
      </c>
      <c r="N69" s="14">
        <v>2.5</v>
      </c>
      <c r="O69" s="36">
        <f>Tabela13[[#This Row],[padrão_de_diária]]*Tabela13[[#This Row],[número_de_diárias]]</f>
        <v>862.5</v>
      </c>
      <c r="P69" s="31">
        <f>IFERROR(IF(Tabela13[[#This Row],[valor_total_das_passagens]]+Tabela13[[#This Row],[valor_total_diárias]]=0,0,Tabela13[[#This Row],[valor_total_das_passagens]]+Tabela13[[#This Row],[valor_total_diárias]]),0)</f>
        <v>5912.32</v>
      </c>
      <c r="Q69" s="32" t="s">
        <v>122</v>
      </c>
      <c r="R69" s="35" t="s">
        <v>124</v>
      </c>
      <c r="S69" s="5"/>
    </row>
    <row r="70" spans="1:19" s="10" customFormat="1" ht="15.95" customHeight="1" x14ac:dyDescent="0.25">
      <c r="A70" s="2">
        <f t="shared" si="1"/>
        <v>69</v>
      </c>
      <c r="B70" s="2" t="s">
        <v>21</v>
      </c>
      <c r="C70" s="3" t="s">
        <v>206</v>
      </c>
      <c r="D70" s="4" t="s">
        <v>262</v>
      </c>
      <c r="E70" s="3" t="s">
        <v>132</v>
      </c>
      <c r="F70" s="3" t="str">
        <f>IF(Tabela13[[#This Row],[dependência_nav_brasil]]="","",_xlfn.XLOOKUP(Tabela13[[#This Row],[dependência_nav_brasil]],Tabela1[DNB],Tabela1[Aeroporto],"",0,1))</f>
        <v>Santarém/PA</v>
      </c>
      <c r="G70" s="3" t="s">
        <v>120</v>
      </c>
      <c r="H70" s="7">
        <v>46050</v>
      </c>
      <c r="I70" s="7">
        <v>46052.5</v>
      </c>
      <c r="J70" s="7" t="s">
        <v>125</v>
      </c>
      <c r="K70" s="7" t="s">
        <v>322</v>
      </c>
      <c r="L70" s="22">
        <v>5049.82</v>
      </c>
      <c r="M70" s="21">
        <v>345</v>
      </c>
      <c r="N70" s="14">
        <v>2.5</v>
      </c>
      <c r="O70" s="36">
        <f>Tabela13[[#This Row],[padrão_de_diária]]*Tabela13[[#This Row],[número_de_diárias]]</f>
        <v>862.5</v>
      </c>
      <c r="P70" s="31">
        <f>IFERROR(IF(Tabela13[[#This Row],[valor_total_das_passagens]]+Tabela13[[#This Row],[valor_total_diárias]]=0,0,Tabela13[[#This Row],[valor_total_das_passagens]]+Tabela13[[#This Row],[valor_total_diárias]]),0)</f>
        <v>5912.32</v>
      </c>
      <c r="Q70" s="32" t="s">
        <v>122</v>
      </c>
      <c r="R70" s="35" t="s">
        <v>124</v>
      </c>
      <c r="S70" s="5"/>
    </row>
    <row r="71" spans="1:19" s="10" customFormat="1" ht="15.95" customHeight="1" x14ac:dyDescent="0.25">
      <c r="A71" s="2">
        <f t="shared" si="1"/>
        <v>70</v>
      </c>
      <c r="B71" s="2" t="s">
        <v>21</v>
      </c>
      <c r="C71" s="3" t="s">
        <v>207</v>
      </c>
      <c r="D71" s="4" t="s">
        <v>263</v>
      </c>
      <c r="E71" s="3" t="s">
        <v>132</v>
      </c>
      <c r="F71" s="3" t="str">
        <f>IF(Tabela13[[#This Row],[dependência_nav_brasil]]="","",_xlfn.XLOOKUP(Tabela13[[#This Row],[dependência_nav_brasil]],Tabela1[DNB],Tabela1[Aeroporto],"",0,1))</f>
        <v>Santarém/PA</v>
      </c>
      <c r="G71" s="3" t="s">
        <v>120</v>
      </c>
      <c r="H71" s="7">
        <v>46050</v>
      </c>
      <c r="I71" s="7">
        <v>46052.5</v>
      </c>
      <c r="J71" s="7" t="s">
        <v>125</v>
      </c>
      <c r="K71" s="7" t="s">
        <v>322</v>
      </c>
      <c r="L71" s="38">
        <v>5049.82</v>
      </c>
      <c r="M71" s="23">
        <v>438</v>
      </c>
      <c r="N71" s="14">
        <v>2.5</v>
      </c>
      <c r="O71" s="36">
        <f>Tabela13[[#This Row],[padrão_de_diária]]*Tabela13[[#This Row],[número_de_diárias]]</f>
        <v>1095</v>
      </c>
      <c r="P71" s="31">
        <f>IFERROR(IF(Tabela13[[#This Row],[valor_total_das_passagens]]+Tabela13[[#This Row],[valor_total_diárias]]=0,0,Tabela13[[#This Row],[valor_total_das_passagens]]+Tabela13[[#This Row],[valor_total_diárias]]),0)</f>
        <v>6144.82</v>
      </c>
      <c r="Q71" s="32" t="s">
        <v>122</v>
      </c>
      <c r="R71" s="35" t="s">
        <v>124</v>
      </c>
      <c r="S71" s="5"/>
    </row>
    <row r="72" spans="1:19" s="10" customFormat="1" ht="15.95" customHeight="1" x14ac:dyDescent="0.25">
      <c r="A72" s="2">
        <f t="shared" si="1"/>
        <v>71</v>
      </c>
      <c r="B72" s="2" t="s">
        <v>22</v>
      </c>
      <c r="C72" s="3" t="s">
        <v>154</v>
      </c>
      <c r="D72" s="4" t="s">
        <v>211</v>
      </c>
      <c r="E72" s="3" t="s">
        <v>132</v>
      </c>
      <c r="F72" s="3" t="str">
        <f>IF(Tabela13[[#This Row],[dependência_nav_brasil]]="","",_xlfn.XLOOKUP(Tabela13[[#This Row],[dependência_nav_brasil]],Tabela1[DNB],Tabela1[Aeroporto],"",0,1))</f>
        <v>Teresina/PI</v>
      </c>
      <c r="G72" s="3" t="s">
        <v>271</v>
      </c>
      <c r="H72" s="7">
        <v>46034</v>
      </c>
      <c r="I72" s="43">
        <v>46036</v>
      </c>
      <c r="J72" s="7" t="s">
        <v>125</v>
      </c>
      <c r="K72" s="7" t="s">
        <v>145</v>
      </c>
      <c r="L72" s="38">
        <v>2443.1200000000003</v>
      </c>
      <c r="M72" s="23">
        <v>345</v>
      </c>
      <c r="N72" s="14">
        <v>1.5</v>
      </c>
      <c r="O72" s="36">
        <f>Tabela13[[#This Row],[padrão_de_diária]]*Tabela13[[#This Row],[número_de_diárias]]</f>
        <v>517.5</v>
      </c>
      <c r="P72" s="31">
        <f>IFERROR(IF(Tabela13[[#This Row],[valor_total_das_passagens]]+Tabela13[[#This Row],[valor_total_diárias]]=0,0,Tabela13[[#This Row],[valor_total_das_passagens]]+Tabela13[[#This Row],[valor_total_diárias]]),0)</f>
        <v>2960.6200000000003</v>
      </c>
      <c r="Q72" s="32" t="s">
        <v>122</v>
      </c>
      <c r="R72" s="35" t="s">
        <v>124</v>
      </c>
      <c r="S72" s="44" t="s">
        <v>329</v>
      </c>
    </row>
    <row r="73" spans="1:19" s="10" customFormat="1" ht="15.95" customHeight="1" x14ac:dyDescent="0.25">
      <c r="A73" s="2">
        <f t="shared" si="1"/>
        <v>72</v>
      </c>
      <c r="B73" s="2" t="s">
        <v>24</v>
      </c>
      <c r="C73" s="3" t="s">
        <v>137</v>
      </c>
      <c r="D73" s="4" t="s">
        <v>139</v>
      </c>
      <c r="E73" s="3" t="s">
        <v>132</v>
      </c>
      <c r="F73" s="3" t="str">
        <f>IF(Tabela13[[#This Row],[dependência_nav_brasil]]="","",_xlfn.XLOOKUP(Tabela13[[#This Row],[dependência_nav_brasil]],Tabela1[DNB],Tabela1[Aeroporto],"",0,1))</f>
        <v>Vitória/ES</v>
      </c>
      <c r="G73" s="3" t="s">
        <v>119</v>
      </c>
      <c r="H73" s="7">
        <v>46027</v>
      </c>
      <c r="I73" s="7">
        <v>46031</v>
      </c>
      <c r="J73" s="7" t="s">
        <v>125</v>
      </c>
      <c r="K73" s="7" t="s">
        <v>142</v>
      </c>
      <c r="L73" s="22">
        <v>2684.02</v>
      </c>
      <c r="M73" s="21">
        <v>345</v>
      </c>
      <c r="N73" s="14">
        <v>0</v>
      </c>
      <c r="O73" s="36">
        <f>Tabela13[[#This Row],[padrão_de_diária]]*Tabela13[[#This Row],[número_de_diárias]]</f>
        <v>0</v>
      </c>
      <c r="P73" s="31">
        <f>IFERROR(IF(Tabela13[[#This Row],[valor_total_das_passagens]]+Tabela13[[#This Row],[valor_total_diárias]]=0,0,Tabela13[[#This Row],[valor_total_das_passagens]]+Tabela13[[#This Row],[valor_total_diárias]]),0)</f>
        <v>2684.02</v>
      </c>
      <c r="Q73" s="32" t="s">
        <v>122</v>
      </c>
      <c r="R73" s="35" t="s">
        <v>131</v>
      </c>
      <c r="S73" s="5"/>
    </row>
    <row r="74" spans="1:19" s="40" customFormat="1" ht="15.95" customHeight="1" x14ac:dyDescent="0.25">
      <c r="A74" s="2">
        <f t="shared" si="1"/>
        <v>73</v>
      </c>
      <c r="B74" s="2" t="s">
        <v>25</v>
      </c>
      <c r="C74" s="3" t="s">
        <v>152</v>
      </c>
      <c r="D74" s="4" t="s">
        <v>209</v>
      </c>
      <c r="E74" s="3" t="s">
        <v>327</v>
      </c>
      <c r="F74" s="3" t="str">
        <f>IF(Tabela13[[#This Row],[dependência_nav_brasil]]="","",_xlfn.XLOOKUP(Tabela13[[#This Row],[dependência_nav_brasil]],Tabela1[DNB],Tabela1[Aeroporto],"",0,1))</f>
        <v>Rio de Janeiro/RJ</v>
      </c>
      <c r="G74" s="3" t="s">
        <v>268</v>
      </c>
      <c r="H74" s="7">
        <v>46033</v>
      </c>
      <c r="I74" s="7">
        <v>46035.5</v>
      </c>
      <c r="J74" s="7" t="s">
        <v>125</v>
      </c>
      <c r="K74" s="7" t="s">
        <v>142</v>
      </c>
      <c r="L74" s="38">
        <v>2558.3200000000002</v>
      </c>
      <c r="M74" s="23">
        <v>311</v>
      </c>
      <c r="N74" s="14">
        <v>2.5</v>
      </c>
      <c r="O74" s="36">
        <f>Tabela13[[#This Row],[padrão_de_diária]]*Tabela13[[#This Row],[número_de_diárias]]</f>
        <v>777.5</v>
      </c>
      <c r="P74" s="31">
        <f>IFERROR(IF(Tabela13[[#This Row],[valor_total_das_passagens]]+Tabela13[[#This Row],[valor_total_diárias]]=0,0,Tabela13[[#This Row],[valor_total_das_passagens]]+Tabela13[[#This Row],[valor_total_diárias]]),0)</f>
        <v>3335.82</v>
      </c>
      <c r="Q74" s="32" t="s">
        <v>122</v>
      </c>
      <c r="R74" s="35" t="s">
        <v>288</v>
      </c>
      <c r="S74" s="5"/>
    </row>
    <row r="75" spans="1:19" s="10" customFormat="1" ht="15.95" customHeight="1" x14ac:dyDescent="0.25">
      <c r="A75" s="2">
        <f t="shared" si="1"/>
        <v>74</v>
      </c>
      <c r="B75" s="2" t="s">
        <v>25</v>
      </c>
      <c r="C75" s="3" t="s">
        <v>153</v>
      </c>
      <c r="D75" s="4" t="s">
        <v>210</v>
      </c>
      <c r="E75" s="3" t="s">
        <v>326</v>
      </c>
      <c r="F75" s="3" t="str">
        <f>IF(Tabela13[[#This Row],[dependência_nav_brasil]]="","",_xlfn.XLOOKUP(Tabela13[[#This Row],[dependência_nav_brasil]],Tabela1[DNB],Tabela1[Aeroporto],"",0,1))</f>
        <v>Rio de Janeiro/RJ</v>
      </c>
      <c r="G75" s="3" t="s">
        <v>269</v>
      </c>
      <c r="H75" s="7">
        <v>46049</v>
      </c>
      <c r="I75" s="7">
        <v>46052.5</v>
      </c>
      <c r="J75" s="7" t="s">
        <v>125</v>
      </c>
      <c r="K75" s="7" t="s">
        <v>141</v>
      </c>
      <c r="L75" s="38">
        <v>4484.5</v>
      </c>
      <c r="M75" s="23">
        <v>311</v>
      </c>
      <c r="N75" s="14">
        <v>3.5</v>
      </c>
      <c r="O75" s="36">
        <f>Tabela13[[#This Row],[padrão_de_diária]]*Tabela13[[#This Row],[número_de_diárias]]</f>
        <v>1088.5</v>
      </c>
      <c r="P75" s="31">
        <f>IFERROR(IF(Tabela13[[#This Row],[valor_total_das_passagens]]+Tabela13[[#This Row],[valor_total_diárias]]=0,0,Tabela13[[#This Row],[valor_total_das_passagens]]+Tabela13[[#This Row],[valor_total_diárias]]),0)</f>
        <v>5573</v>
      </c>
      <c r="Q75" s="32" t="s">
        <v>122</v>
      </c>
      <c r="R75" s="35" t="s">
        <v>289</v>
      </c>
      <c r="S75" s="5"/>
    </row>
    <row r="76" spans="1:19" s="10" customFormat="1" ht="15.95" customHeight="1" x14ac:dyDescent="0.25">
      <c r="A76" s="2">
        <f t="shared" si="1"/>
        <v>75</v>
      </c>
      <c r="B76" s="2" t="s">
        <v>25</v>
      </c>
      <c r="C76" s="3" t="s">
        <v>152</v>
      </c>
      <c r="D76" s="4" t="s">
        <v>209</v>
      </c>
      <c r="E76" s="3" t="s">
        <v>327</v>
      </c>
      <c r="F76" s="3" t="str">
        <f>IF(Tabela13[[#This Row],[dependência_nav_brasil]]="","",_xlfn.XLOOKUP(Tabela13[[#This Row],[dependência_nav_brasil]],Tabela1[DNB],Tabela1[Aeroporto],"",0,1))</f>
        <v>Rio de Janeiro/RJ</v>
      </c>
      <c r="G76" s="3" t="s">
        <v>270</v>
      </c>
      <c r="H76" s="7">
        <v>46048</v>
      </c>
      <c r="I76" s="7">
        <v>46050.5</v>
      </c>
      <c r="J76" s="7" t="s">
        <v>125</v>
      </c>
      <c r="K76" s="7" t="s">
        <v>143</v>
      </c>
      <c r="L76" s="38">
        <v>4125.3900000000003</v>
      </c>
      <c r="M76" s="23">
        <v>311</v>
      </c>
      <c r="N76" s="14">
        <v>2.5</v>
      </c>
      <c r="O76" s="36">
        <f>Tabela13[[#This Row],[padrão_de_diária]]*Tabela13[[#This Row],[número_de_diárias]]</f>
        <v>777.5</v>
      </c>
      <c r="P76" s="31">
        <f>IFERROR(IF(Tabela13[[#This Row],[valor_total_das_passagens]]+Tabela13[[#This Row],[valor_total_diárias]]=0,0,Tabela13[[#This Row],[valor_total_das_passagens]]+Tabela13[[#This Row],[valor_total_diárias]]),0)</f>
        <v>4902.8900000000003</v>
      </c>
      <c r="Q76" s="32" t="s">
        <v>122</v>
      </c>
      <c r="R76" s="35" t="s">
        <v>290</v>
      </c>
      <c r="S76" s="5"/>
    </row>
    <row r="77" spans="1:19" s="10" customFormat="1" ht="15.95" customHeight="1" x14ac:dyDescent="0.25">
      <c r="A77" s="2">
        <f t="shared" si="1"/>
        <v>76</v>
      </c>
      <c r="B77" s="2" t="s">
        <v>25</v>
      </c>
      <c r="C77" s="3" t="s">
        <v>111</v>
      </c>
      <c r="D77" s="4" t="s">
        <v>113</v>
      </c>
      <c r="E77" s="3" t="s">
        <v>132</v>
      </c>
      <c r="F77" s="3" t="str">
        <f>IF(Tabela13[[#This Row],[dependência_nav_brasil]]="","",_xlfn.XLOOKUP(Tabela13[[#This Row],[dependência_nav_brasil]],Tabela1[DNB],Tabela1[Aeroporto],"",0,1))</f>
        <v>Rio de Janeiro/RJ</v>
      </c>
      <c r="G77" s="3" t="s">
        <v>114</v>
      </c>
      <c r="H77" s="7">
        <v>46043</v>
      </c>
      <c r="I77" s="7">
        <v>46044</v>
      </c>
      <c r="J77" s="7" t="s">
        <v>125</v>
      </c>
      <c r="K77" s="7" t="s">
        <v>149</v>
      </c>
      <c r="L77" s="38">
        <v>6772.84</v>
      </c>
      <c r="M77" s="23">
        <v>345</v>
      </c>
      <c r="N77" s="14">
        <v>0</v>
      </c>
      <c r="O77" s="36">
        <f>Tabela13[[#This Row],[padrão_de_diária]]*Tabela13[[#This Row],[número_de_diárias]]</f>
        <v>0</v>
      </c>
      <c r="P77" s="31">
        <f>IFERROR(IF(Tabela13[[#This Row],[valor_total_das_passagens]]+Tabela13[[#This Row],[valor_total_diárias]]=0,0,Tabela13[[#This Row],[valor_total_das_passagens]]+Tabela13[[#This Row],[valor_total_diárias]]),0)</f>
        <v>6772.84</v>
      </c>
      <c r="Q77" s="32" t="s">
        <v>122</v>
      </c>
      <c r="R77" s="35" t="s">
        <v>312</v>
      </c>
      <c r="S77" s="5"/>
    </row>
    <row r="78" spans="1:19" s="10" customFormat="1" ht="15.95" customHeight="1" x14ac:dyDescent="0.25">
      <c r="A78" s="2"/>
      <c r="B78" s="2"/>
      <c r="C78" s="3"/>
      <c r="D78" s="4"/>
      <c r="E78" s="3"/>
      <c r="F78" s="3" t="str">
        <f>IF(Tabela13[[#This Row],[dependência_nav_brasil]]="","",_xlfn.XLOOKUP(Tabela13[[#This Row],[dependência_nav_brasil]],Tabela1[DNB],Tabela1[Aeroporto],"",0,1))</f>
        <v/>
      </c>
      <c r="G78" s="3"/>
      <c r="H78" s="7"/>
      <c r="I78" s="7"/>
      <c r="J78" s="7"/>
      <c r="K78" s="7"/>
      <c r="L78" s="30"/>
      <c r="M78" s="23"/>
      <c r="N78" s="14"/>
      <c r="O78" s="33"/>
      <c r="P78" s="31"/>
      <c r="Q78" s="3"/>
      <c r="R78" s="35"/>
      <c r="S78" s="5"/>
    </row>
    <row r="79" spans="1:19" s="10" customFormat="1" ht="15.95" customHeight="1" x14ac:dyDescent="0.25">
      <c r="A79" s="1"/>
      <c r="B79" s="1"/>
      <c r="C79" s="6"/>
      <c r="D79" s="1"/>
      <c r="E79" s="6"/>
      <c r="F79" s="6"/>
      <c r="G79" s="6"/>
      <c r="H79" s="11"/>
      <c r="I79" s="11"/>
      <c r="J79" s="11"/>
      <c r="K79" s="11"/>
      <c r="L79" s="24"/>
      <c r="M79" s="25"/>
      <c r="N79" s="12"/>
      <c r="O79" s="28"/>
      <c r="P79" s="29"/>
      <c r="Q79" s="6"/>
    </row>
    <row r="80" spans="1:19" s="10" customFormat="1" ht="15.95" customHeight="1" x14ac:dyDescent="0.25">
      <c r="A80" s="1"/>
      <c r="B80" s="1"/>
      <c r="C80" s="6"/>
      <c r="D80" s="1"/>
      <c r="E80" s="6"/>
      <c r="F80" s="6"/>
      <c r="G80" s="6"/>
      <c r="H80" s="11"/>
      <c r="I80" s="11"/>
      <c r="J80" s="11"/>
      <c r="K80" s="11"/>
      <c r="L80" s="24"/>
      <c r="M80" s="25"/>
      <c r="N80" s="12"/>
      <c r="O80" s="28"/>
      <c r="P80" s="29"/>
      <c r="Q80" s="6"/>
    </row>
    <row r="81" spans="1:17" s="10" customFormat="1" ht="15.95" customHeight="1" x14ac:dyDescent="0.25">
      <c r="A81" s="1"/>
      <c r="B81" s="1"/>
      <c r="C81" s="6"/>
      <c r="D81" s="1"/>
      <c r="E81" s="6"/>
      <c r="F81" s="6"/>
      <c r="G81" s="6"/>
      <c r="H81" s="11"/>
      <c r="I81" s="11"/>
      <c r="J81" s="11"/>
      <c r="K81" s="11"/>
      <c r="L81" s="24"/>
      <c r="M81" s="25"/>
      <c r="N81" s="12"/>
      <c r="O81" s="28"/>
      <c r="P81" s="29"/>
      <c r="Q81" s="6"/>
    </row>
    <row r="82" spans="1:17" s="10" customFormat="1" ht="15.95" customHeight="1" x14ac:dyDescent="0.25">
      <c r="A82" s="1"/>
      <c r="B82" s="1"/>
      <c r="C82" s="6"/>
      <c r="D82" s="1"/>
      <c r="E82" s="6"/>
      <c r="F82" s="6"/>
      <c r="G82" s="6"/>
      <c r="H82" s="11"/>
      <c r="I82" s="11"/>
      <c r="J82" s="11"/>
      <c r="K82" s="11"/>
      <c r="L82" s="24"/>
      <c r="M82" s="25"/>
      <c r="N82" s="12"/>
      <c r="O82" s="28"/>
      <c r="P82" s="29"/>
      <c r="Q82" s="6"/>
    </row>
    <row r="83" spans="1:17" s="10" customFormat="1" ht="15.95" customHeight="1" x14ac:dyDescent="0.25">
      <c r="A83" s="1"/>
      <c r="B83" s="1"/>
      <c r="C83" s="6"/>
      <c r="D83" s="1"/>
      <c r="E83" s="6"/>
      <c r="F83" s="6"/>
      <c r="G83" s="6"/>
      <c r="H83" s="11"/>
      <c r="I83" s="11"/>
      <c r="J83" s="11"/>
      <c r="K83" s="11"/>
      <c r="L83" s="24"/>
      <c r="M83" s="25"/>
      <c r="N83" s="12"/>
      <c r="O83" s="28"/>
      <c r="P83" s="29"/>
      <c r="Q83" s="6"/>
    </row>
    <row r="84" spans="1:17" s="10" customFormat="1" ht="15.95" customHeight="1" x14ac:dyDescent="0.25">
      <c r="A84" s="1"/>
      <c r="B84" s="1"/>
      <c r="C84" s="6"/>
      <c r="D84" s="1"/>
      <c r="E84" s="6"/>
      <c r="F84" s="6"/>
      <c r="G84" s="6"/>
      <c r="H84" s="11"/>
      <c r="I84" s="11"/>
      <c r="J84" s="11"/>
      <c r="K84" s="11"/>
      <c r="L84" s="24"/>
      <c r="M84" s="25"/>
      <c r="N84" s="12"/>
      <c r="O84" s="28"/>
      <c r="P84" s="29"/>
      <c r="Q84" s="6"/>
    </row>
    <row r="85" spans="1:17" s="10" customFormat="1" ht="15.95" customHeight="1" x14ac:dyDescent="0.25">
      <c r="A85" s="1"/>
      <c r="B85" s="1"/>
      <c r="C85" s="6"/>
      <c r="D85" s="1"/>
      <c r="E85" s="6"/>
      <c r="F85" s="6"/>
      <c r="G85" s="6"/>
      <c r="H85" s="11"/>
      <c r="I85" s="11"/>
      <c r="J85" s="11"/>
      <c r="K85" s="11"/>
      <c r="L85" s="24"/>
      <c r="M85" s="25"/>
      <c r="N85" s="12"/>
      <c r="O85" s="28"/>
      <c r="P85" s="29"/>
      <c r="Q85" s="6"/>
    </row>
    <row r="86" spans="1:17" s="10" customFormat="1" ht="15.95" customHeight="1" x14ac:dyDescent="0.25">
      <c r="A86" s="1"/>
      <c r="B86" s="1"/>
      <c r="C86" s="6"/>
      <c r="D86" s="1"/>
      <c r="E86" s="6"/>
      <c r="F86" s="6"/>
      <c r="G86" s="6"/>
      <c r="H86" s="11"/>
      <c r="I86" s="11"/>
      <c r="J86" s="11"/>
      <c r="K86" s="11"/>
      <c r="L86" s="24"/>
      <c r="M86" s="25"/>
      <c r="N86" s="12"/>
      <c r="O86" s="28"/>
      <c r="P86" s="29"/>
      <c r="Q86" s="6"/>
    </row>
    <row r="87" spans="1:17" s="10" customFormat="1" ht="15.95" customHeight="1" x14ac:dyDescent="0.25">
      <c r="A87" s="1"/>
      <c r="B87" s="1"/>
      <c r="C87" s="6"/>
      <c r="D87" s="1"/>
      <c r="E87" s="6"/>
      <c r="F87" s="6"/>
      <c r="G87" s="6"/>
      <c r="H87" s="11"/>
      <c r="I87" s="11"/>
      <c r="J87" s="11"/>
      <c r="K87" s="11"/>
      <c r="L87" s="24"/>
      <c r="M87" s="25"/>
      <c r="N87" s="12"/>
      <c r="O87" s="28"/>
      <c r="P87" s="29"/>
      <c r="Q87" s="6"/>
    </row>
    <row r="88" spans="1:17" s="10" customFormat="1" ht="15.95" customHeight="1" x14ac:dyDescent="0.25">
      <c r="A88" s="1"/>
      <c r="B88" s="1"/>
      <c r="C88" s="6"/>
      <c r="D88" s="1"/>
      <c r="E88" s="6"/>
      <c r="F88" s="6"/>
      <c r="G88" s="6"/>
      <c r="H88" s="11"/>
      <c r="I88" s="11"/>
      <c r="J88" s="11"/>
      <c r="K88" s="11"/>
      <c r="L88" s="24"/>
      <c r="M88" s="25"/>
      <c r="N88" s="12"/>
      <c r="O88" s="28"/>
      <c r="P88" s="29"/>
      <c r="Q88" s="6"/>
    </row>
    <row r="89" spans="1:17" s="10" customFormat="1" ht="15.95" customHeight="1" x14ac:dyDescent="0.25">
      <c r="A89" s="1"/>
      <c r="B89" s="1"/>
      <c r="C89" s="6"/>
      <c r="D89" s="1"/>
      <c r="E89" s="6"/>
      <c r="F89" s="6"/>
      <c r="G89" s="6"/>
      <c r="H89" s="11"/>
      <c r="I89" s="11"/>
      <c r="J89" s="11"/>
      <c r="K89" s="11"/>
      <c r="L89" s="24"/>
      <c r="M89" s="25"/>
      <c r="N89" s="12"/>
      <c r="O89" s="28"/>
      <c r="P89" s="29"/>
      <c r="Q89" s="6"/>
    </row>
    <row r="90" spans="1:17" s="10" customFormat="1" ht="15.95" customHeight="1" x14ac:dyDescent="0.25">
      <c r="A90" s="1"/>
      <c r="B90" s="1"/>
      <c r="C90" s="6"/>
      <c r="D90" s="1"/>
      <c r="E90" s="6"/>
      <c r="F90" s="6"/>
      <c r="G90" s="6"/>
      <c r="H90" s="11"/>
      <c r="I90" s="11"/>
      <c r="J90" s="11"/>
      <c r="K90" s="11"/>
      <c r="L90" s="24"/>
      <c r="M90" s="25"/>
      <c r="N90" s="12"/>
      <c r="O90" s="28"/>
      <c r="P90" s="29"/>
      <c r="Q90" s="6"/>
    </row>
    <row r="91" spans="1:17" s="10" customFormat="1" ht="15.95" customHeight="1" x14ac:dyDescent="0.25">
      <c r="A91" s="1"/>
      <c r="B91" s="1"/>
      <c r="C91" s="6"/>
      <c r="D91" s="1"/>
      <c r="E91" s="6"/>
      <c r="F91" s="6"/>
      <c r="G91" s="6"/>
      <c r="H91" s="11"/>
      <c r="I91" s="11"/>
      <c r="J91" s="11"/>
      <c r="K91" s="11"/>
      <c r="L91" s="24"/>
      <c r="M91" s="25"/>
      <c r="N91" s="12"/>
      <c r="O91" s="28"/>
      <c r="P91" s="29"/>
      <c r="Q91" s="6"/>
    </row>
    <row r="92" spans="1:17" s="10" customFormat="1" ht="15.95" customHeight="1" x14ac:dyDescent="0.25">
      <c r="A92" s="1"/>
      <c r="B92" s="1"/>
      <c r="C92" s="6"/>
      <c r="D92" s="1"/>
      <c r="E92" s="6"/>
      <c r="F92" s="6"/>
      <c r="G92" s="6"/>
      <c r="H92" s="11"/>
      <c r="I92" s="11"/>
      <c r="J92" s="11"/>
      <c r="K92" s="11"/>
      <c r="L92" s="24"/>
      <c r="M92" s="25"/>
      <c r="N92" s="12"/>
      <c r="O92" s="28"/>
      <c r="P92" s="29"/>
      <c r="Q92" s="6"/>
    </row>
    <row r="93" spans="1:17" s="10" customFormat="1" ht="15.95" customHeight="1" x14ac:dyDescent="0.25">
      <c r="A93" s="1"/>
      <c r="B93" s="1"/>
      <c r="C93" s="6"/>
      <c r="D93" s="1"/>
      <c r="E93" s="6"/>
      <c r="F93" s="6"/>
      <c r="G93" s="6"/>
      <c r="H93" s="11"/>
      <c r="I93" s="11"/>
      <c r="J93" s="11"/>
      <c r="K93" s="11"/>
      <c r="L93" s="24"/>
      <c r="M93" s="25"/>
      <c r="N93" s="12"/>
      <c r="O93" s="28"/>
      <c r="P93" s="29"/>
      <c r="Q93" s="6"/>
    </row>
    <row r="94" spans="1:17" s="10" customFormat="1" ht="15.95" customHeight="1" x14ac:dyDescent="0.25">
      <c r="A94" s="1"/>
      <c r="B94" s="1"/>
      <c r="C94" s="6"/>
      <c r="D94" s="1"/>
      <c r="E94" s="6"/>
      <c r="F94" s="6"/>
      <c r="G94" s="6"/>
      <c r="H94" s="11"/>
      <c r="I94" s="11"/>
      <c r="J94" s="11"/>
      <c r="K94" s="11"/>
      <c r="L94" s="24"/>
      <c r="M94" s="25"/>
      <c r="N94" s="12"/>
      <c r="O94" s="28"/>
      <c r="P94" s="29"/>
      <c r="Q94" s="6"/>
    </row>
    <row r="95" spans="1:17" s="10" customFormat="1" ht="15.95" customHeight="1" x14ac:dyDescent="0.25">
      <c r="A95" s="1"/>
      <c r="B95" s="1"/>
      <c r="C95" s="6"/>
      <c r="D95" s="1"/>
      <c r="E95" s="6"/>
      <c r="F95" s="6"/>
      <c r="G95" s="6"/>
      <c r="H95" s="11"/>
      <c r="I95" s="11"/>
      <c r="J95" s="11"/>
      <c r="K95" s="11"/>
      <c r="L95" s="24"/>
      <c r="M95" s="25"/>
      <c r="N95" s="12"/>
      <c r="O95" s="28"/>
      <c r="P95" s="29"/>
      <c r="Q95" s="6"/>
    </row>
    <row r="96" spans="1:17" s="10" customFormat="1" ht="15.95" customHeight="1" x14ac:dyDescent="0.25">
      <c r="A96" s="1"/>
      <c r="B96" s="1"/>
      <c r="C96" s="6"/>
      <c r="D96" s="1"/>
      <c r="E96" s="6"/>
      <c r="F96" s="6"/>
      <c r="G96" s="6"/>
      <c r="H96" s="11"/>
      <c r="I96" s="11"/>
      <c r="J96" s="11"/>
      <c r="K96" s="11"/>
      <c r="L96" s="24"/>
      <c r="M96" s="25"/>
      <c r="N96" s="12"/>
      <c r="O96" s="28"/>
      <c r="P96" s="29"/>
      <c r="Q96" s="6"/>
    </row>
    <row r="97" spans="1:17" s="10" customFormat="1" ht="15.95" customHeight="1" x14ac:dyDescent="0.25">
      <c r="A97" s="1"/>
      <c r="B97" s="1"/>
      <c r="C97" s="6"/>
      <c r="D97" s="1"/>
      <c r="E97" s="6"/>
      <c r="F97" s="6"/>
      <c r="G97" s="6"/>
      <c r="H97" s="11"/>
      <c r="I97" s="11"/>
      <c r="J97" s="11"/>
      <c r="K97" s="11"/>
      <c r="L97" s="24"/>
      <c r="M97" s="25"/>
      <c r="N97" s="12"/>
      <c r="O97" s="28"/>
      <c r="P97" s="29"/>
      <c r="Q97" s="6"/>
    </row>
    <row r="98" spans="1:17" s="10" customFormat="1" ht="15.95" customHeight="1" x14ac:dyDescent="0.25">
      <c r="A98" s="1"/>
      <c r="B98" s="1"/>
      <c r="C98" s="6"/>
      <c r="D98" s="1"/>
      <c r="E98" s="6"/>
      <c r="F98" s="6"/>
      <c r="G98" s="6"/>
      <c r="H98" s="11"/>
      <c r="I98" s="11"/>
      <c r="J98" s="11"/>
      <c r="K98" s="11"/>
      <c r="L98" s="24"/>
      <c r="M98" s="25"/>
      <c r="N98" s="12"/>
      <c r="O98" s="28"/>
      <c r="P98" s="29"/>
      <c r="Q98" s="6"/>
    </row>
    <row r="99" spans="1:17" s="10" customFormat="1" ht="15.95" customHeight="1" x14ac:dyDescent="0.25">
      <c r="A99" s="1"/>
      <c r="B99" s="1"/>
      <c r="C99" s="6"/>
      <c r="D99" s="1"/>
      <c r="E99" s="6"/>
      <c r="F99" s="6"/>
      <c r="G99" s="6"/>
      <c r="H99" s="11"/>
      <c r="I99" s="11"/>
      <c r="J99" s="11"/>
      <c r="K99" s="11"/>
      <c r="L99" s="24"/>
      <c r="M99" s="25"/>
      <c r="N99" s="12"/>
      <c r="O99" s="28"/>
      <c r="P99" s="29"/>
      <c r="Q99" s="6"/>
    </row>
    <row r="100" spans="1:17" s="10" customFormat="1" ht="15.95" customHeight="1" x14ac:dyDescent="0.25">
      <c r="A100" s="1"/>
      <c r="B100" s="1"/>
      <c r="C100" s="6"/>
      <c r="D100" s="1"/>
      <c r="E100" s="6"/>
      <c r="F100" s="6"/>
      <c r="G100" s="6"/>
      <c r="H100" s="11"/>
      <c r="I100" s="11"/>
      <c r="J100" s="11"/>
      <c r="K100" s="11"/>
      <c r="L100" s="24"/>
      <c r="M100" s="25"/>
      <c r="N100" s="12"/>
      <c r="O100" s="28"/>
      <c r="P100" s="29"/>
      <c r="Q100" s="6"/>
    </row>
    <row r="101" spans="1:17" s="10" customFormat="1" ht="15.95" customHeight="1" x14ac:dyDescent="0.25">
      <c r="A101" s="1"/>
      <c r="B101" s="1"/>
      <c r="C101" s="6"/>
      <c r="D101" s="1"/>
      <c r="E101" s="6"/>
      <c r="F101" s="6"/>
      <c r="G101" s="6"/>
      <c r="H101" s="11"/>
      <c r="I101" s="11"/>
      <c r="J101" s="11"/>
      <c r="K101" s="11"/>
      <c r="L101" s="24"/>
      <c r="M101" s="25"/>
      <c r="N101" s="12"/>
      <c r="O101" s="28"/>
      <c r="P101" s="29"/>
      <c r="Q101" s="6"/>
    </row>
    <row r="102" spans="1:17" s="10" customFormat="1" ht="15.95" customHeight="1" x14ac:dyDescent="0.25">
      <c r="A102" s="1"/>
      <c r="B102" s="1"/>
      <c r="C102" s="6"/>
      <c r="D102" s="1"/>
      <c r="E102" s="6"/>
      <c r="F102" s="6"/>
      <c r="G102" s="6"/>
      <c r="H102" s="11"/>
      <c r="I102" s="11"/>
      <c r="J102" s="11"/>
      <c r="K102" s="11"/>
      <c r="L102" s="24"/>
      <c r="M102" s="25"/>
      <c r="N102" s="12"/>
      <c r="O102" s="28"/>
      <c r="P102" s="29"/>
      <c r="Q102" s="6"/>
    </row>
    <row r="103" spans="1:17" s="10" customFormat="1" ht="15.95" customHeight="1" x14ac:dyDescent="0.25">
      <c r="A103" s="1"/>
      <c r="B103" s="1"/>
      <c r="C103" s="6"/>
      <c r="D103" s="1"/>
      <c r="E103" s="6"/>
      <c r="F103" s="6"/>
      <c r="G103" s="6"/>
      <c r="H103" s="11"/>
      <c r="I103" s="11"/>
      <c r="J103" s="11"/>
      <c r="K103" s="11"/>
      <c r="L103" s="24"/>
      <c r="M103" s="25"/>
      <c r="N103" s="12"/>
      <c r="O103" s="28"/>
      <c r="P103" s="29"/>
      <c r="Q103" s="6"/>
    </row>
    <row r="104" spans="1:17" s="10" customFormat="1" ht="15.95" customHeight="1" x14ac:dyDescent="0.25">
      <c r="A104" s="1"/>
      <c r="B104" s="1"/>
      <c r="C104" s="6"/>
      <c r="D104" s="1"/>
      <c r="E104" s="6"/>
      <c r="F104" s="6"/>
      <c r="G104" s="6"/>
      <c r="H104" s="11"/>
      <c r="I104" s="11"/>
      <c r="J104" s="11"/>
      <c r="K104" s="11"/>
      <c r="L104" s="24"/>
      <c r="M104" s="25"/>
      <c r="N104" s="12"/>
      <c r="O104" s="28"/>
      <c r="P104" s="29"/>
      <c r="Q104" s="6"/>
    </row>
    <row r="105" spans="1:17" s="10" customFormat="1" ht="15.95" customHeight="1" x14ac:dyDescent="0.25">
      <c r="A105" s="1"/>
      <c r="B105" s="1"/>
      <c r="C105" s="6"/>
      <c r="D105" s="1"/>
      <c r="E105" s="6"/>
      <c r="F105" s="6"/>
      <c r="G105" s="6"/>
      <c r="H105" s="11"/>
      <c r="I105" s="11"/>
      <c r="J105" s="11"/>
      <c r="K105" s="11"/>
      <c r="L105" s="24"/>
      <c r="M105" s="25"/>
      <c r="N105" s="12"/>
      <c r="O105" s="28"/>
      <c r="P105" s="29"/>
      <c r="Q105" s="6"/>
    </row>
    <row r="106" spans="1:17" s="10" customFormat="1" ht="15.95" customHeight="1" x14ac:dyDescent="0.25">
      <c r="A106" s="1"/>
      <c r="B106" s="1"/>
      <c r="C106" s="6"/>
      <c r="D106" s="1"/>
      <c r="E106" s="6"/>
      <c r="F106" s="6"/>
      <c r="G106" s="6"/>
      <c r="H106" s="11"/>
      <c r="I106" s="11"/>
      <c r="J106" s="11"/>
      <c r="K106" s="11"/>
      <c r="L106" s="24"/>
      <c r="M106" s="25"/>
      <c r="N106" s="12"/>
      <c r="O106" s="28"/>
      <c r="P106" s="29"/>
      <c r="Q106" s="6"/>
    </row>
    <row r="107" spans="1:17" s="10" customFormat="1" ht="15.95" customHeight="1" x14ac:dyDescent="0.25">
      <c r="A107" s="1"/>
      <c r="B107" s="1"/>
      <c r="C107" s="6"/>
      <c r="D107" s="1"/>
      <c r="E107" s="6"/>
      <c r="F107" s="6"/>
      <c r="G107" s="6"/>
      <c r="H107" s="11"/>
      <c r="I107" s="11"/>
      <c r="J107" s="11"/>
      <c r="K107" s="11"/>
      <c r="L107" s="24"/>
      <c r="M107" s="25"/>
      <c r="N107" s="12"/>
      <c r="O107" s="28"/>
      <c r="P107" s="29"/>
      <c r="Q107" s="6"/>
    </row>
    <row r="108" spans="1:17" s="10" customFormat="1" ht="15.95" customHeight="1" x14ac:dyDescent="0.25">
      <c r="A108" s="1"/>
      <c r="B108" s="1"/>
      <c r="C108" s="6"/>
      <c r="D108" s="1"/>
      <c r="E108" s="6"/>
      <c r="F108" s="6"/>
      <c r="G108" s="6"/>
      <c r="H108" s="11"/>
      <c r="I108" s="11"/>
      <c r="J108" s="11"/>
      <c r="K108" s="11"/>
      <c r="L108" s="24"/>
      <c r="M108" s="25"/>
      <c r="N108" s="12"/>
      <c r="O108" s="28"/>
      <c r="P108" s="29"/>
      <c r="Q108" s="6"/>
    </row>
    <row r="109" spans="1:17" ht="15.95" customHeight="1" x14ac:dyDescent="0.25"/>
    <row r="110" spans="1:17" ht="15.95" customHeight="1" x14ac:dyDescent="0.25"/>
    <row r="111" spans="1:17" ht="15.95" customHeight="1" x14ac:dyDescent="0.25"/>
    <row r="112" spans="1:17" ht="15.95" customHeight="1" x14ac:dyDescent="0.25"/>
    <row r="113" ht="15.95" customHeight="1" x14ac:dyDescent="0.25"/>
  </sheetData>
  <phoneticPr fontId="9" type="noConversion"/>
  <conditionalFormatting sqref="Q2:Q78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5" orientation="landscape" r:id="rId1"/>
  <headerFooter>
    <oddHeader>&amp;L&amp;"-,Negrito"NAV BRASIL&amp;C&amp;"-,Negrito"PLANILHA DE VIAGENS CONSOLIDADA
DEZEMBRO/2025&amp;R&amp;"-,Negrito"Página: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7"/>
  <sheetViews>
    <sheetView workbookViewId="0">
      <selection activeCell="B5" sqref="B5"/>
    </sheetView>
  </sheetViews>
  <sheetFormatPr defaultRowHeight="15" x14ac:dyDescent="0.25"/>
  <cols>
    <col min="2" max="2" width="28.140625" bestFit="1" customWidth="1"/>
  </cols>
  <sheetData>
    <row r="1" spans="1:2" x14ac:dyDescent="0.25">
      <c r="A1" s="37" t="s">
        <v>64</v>
      </c>
      <c r="B1" s="37" t="s">
        <v>65</v>
      </c>
    </row>
    <row r="2" spans="1:2" x14ac:dyDescent="0.25">
      <c r="A2" t="s">
        <v>150</v>
      </c>
      <c r="B2" t="s">
        <v>135</v>
      </c>
    </row>
    <row r="3" spans="1:2" x14ac:dyDescent="0.25">
      <c r="A3" t="s">
        <v>0</v>
      </c>
      <c r="B3" t="s">
        <v>66</v>
      </c>
    </row>
    <row r="4" spans="1:2" x14ac:dyDescent="0.25">
      <c r="A4" t="s">
        <v>1</v>
      </c>
      <c r="B4" t="s">
        <v>67</v>
      </c>
    </row>
    <row r="5" spans="1:2" x14ac:dyDescent="0.25">
      <c r="A5" t="s">
        <v>63</v>
      </c>
      <c r="B5" t="s">
        <v>68</v>
      </c>
    </row>
    <row r="6" spans="1:2" x14ac:dyDescent="0.25">
      <c r="A6" t="s">
        <v>2</v>
      </c>
      <c r="B6" t="s">
        <v>69</v>
      </c>
    </row>
    <row r="7" spans="1:2" x14ac:dyDescent="0.25">
      <c r="A7" t="s">
        <v>3</v>
      </c>
      <c r="B7" t="s">
        <v>70</v>
      </c>
    </row>
    <row r="8" spans="1:2" x14ac:dyDescent="0.25">
      <c r="A8" t="s">
        <v>4</v>
      </c>
      <c r="B8" t="s">
        <v>71</v>
      </c>
    </row>
    <row r="9" spans="1:2" x14ac:dyDescent="0.25">
      <c r="A9" t="s">
        <v>58</v>
      </c>
      <c r="B9" t="s">
        <v>72</v>
      </c>
    </row>
    <row r="10" spans="1:2" x14ac:dyDescent="0.25">
      <c r="A10" t="s">
        <v>30</v>
      </c>
      <c r="B10" t="s">
        <v>73</v>
      </c>
    </row>
    <row r="11" spans="1:2" x14ac:dyDescent="0.25">
      <c r="A11" t="s">
        <v>32</v>
      </c>
      <c r="B11" t="s">
        <v>74</v>
      </c>
    </row>
    <row r="12" spans="1:2" x14ac:dyDescent="0.25">
      <c r="A12" t="s">
        <v>5</v>
      </c>
      <c r="B12" t="s">
        <v>75</v>
      </c>
    </row>
    <row r="13" spans="1:2" x14ac:dyDescent="0.25">
      <c r="A13" t="s">
        <v>33</v>
      </c>
      <c r="B13" t="s">
        <v>76</v>
      </c>
    </row>
    <row r="14" spans="1:2" x14ac:dyDescent="0.25">
      <c r="A14" t="s">
        <v>6</v>
      </c>
      <c r="B14" t="s">
        <v>77</v>
      </c>
    </row>
    <row r="15" spans="1:2" x14ac:dyDescent="0.25">
      <c r="A15" t="s">
        <v>7</v>
      </c>
      <c r="B15" t="s">
        <v>78</v>
      </c>
    </row>
    <row r="16" spans="1:2" x14ac:dyDescent="0.25">
      <c r="A16" t="s">
        <v>29</v>
      </c>
      <c r="B16" t="s">
        <v>79</v>
      </c>
    </row>
    <row r="17" spans="1:2" x14ac:dyDescent="0.25">
      <c r="A17" t="s">
        <v>8</v>
      </c>
      <c r="B17" t="s">
        <v>80</v>
      </c>
    </row>
    <row r="18" spans="1:2" x14ac:dyDescent="0.25">
      <c r="A18" t="s">
        <v>27</v>
      </c>
      <c r="B18" t="s">
        <v>81</v>
      </c>
    </row>
    <row r="19" spans="1:2" x14ac:dyDescent="0.25">
      <c r="A19" t="s">
        <v>34</v>
      </c>
      <c r="B19" t="s">
        <v>82</v>
      </c>
    </row>
    <row r="20" spans="1:2" x14ac:dyDescent="0.25">
      <c r="A20" t="s">
        <v>9</v>
      </c>
      <c r="B20" t="s">
        <v>83</v>
      </c>
    </row>
    <row r="21" spans="1:2" x14ac:dyDescent="0.25">
      <c r="A21" t="s">
        <v>10</v>
      </c>
      <c r="B21" t="s">
        <v>84</v>
      </c>
    </row>
    <row r="22" spans="1:2" x14ac:dyDescent="0.25">
      <c r="A22" t="s">
        <v>11</v>
      </c>
      <c r="B22" t="s">
        <v>85</v>
      </c>
    </row>
    <row r="23" spans="1:2" x14ac:dyDescent="0.25">
      <c r="A23" t="s">
        <v>12</v>
      </c>
      <c r="B23" t="s">
        <v>86</v>
      </c>
    </row>
    <row r="24" spans="1:2" x14ac:dyDescent="0.25">
      <c r="A24" t="s">
        <v>28</v>
      </c>
      <c r="B24" t="s">
        <v>87</v>
      </c>
    </row>
    <row r="25" spans="1:2" x14ac:dyDescent="0.25">
      <c r="A25" t="s">
        <v>13</v>
      </c>
      <c r="B25" t="s">
        <v>88</v>
      </c>
    </row>
    <row r="26" spans="1:2" x14ac:dyDescent="0.25">
      <c r="A26" t="s">
        <v>14</v>
      </c>
      <c r="B26" t="s">
        <v>89</v>
      </c>
    </row>
    <row r="27" spans="1:2" x14ac:dyDescent="0.25">
      <c r="A27" t="s">
        <v>15</v>
      </c>
      <c r="B27" t="s">
        <v>90</v>
      </c>
    </row>
    <row r="28" spans="1:2" x14ac:dyDescent="0.25">
      <c r="A28" t="s">
        <v>16</v>
      </c>
      <c r="B28" t="s">
        <v>91</v>
      </c>
    </row>
    <row r="29" spans="1:2" x14ac:dyDescent="0.25">
      <c r="A29" t="s">
        <v>26</v>
      </c>
      <c r="B29" t="s">
        <v>92</v>
      </c>
    </row>
    <row r="30" spans="1:2" x14ac:dyDescent="0.25">
      <c r="A30" t="s">
        <v>17</v>
      </c>
      <c r="B30" t="s">
        <v>93</v>
      </c>
    </row>
    <row r="31" spans="1:2" x14ac:dyDescent="0.25">
      <c r="A31" t="s">
        <v>62</v>
      </c>
      <c r="B31" t="s">
        <v>94</v>
      </c>
    </row>
    <row r="32" spans="1:2" x14ac:dyDescent="0.25">
      <c r="A32" t="s">
        <v>35</v>
      </c>
      <c r="B32" t="s">
        <v>95</v>
      </c>
    </row>
    <row r="33" spans="1:2" x14ac:dyDescent="0.25">
      <c r="A33" t="s">
        <v>60</v>
      </c>
      <c r="B33" t="s">
        <v>96</v>
      </c>
    </row>
    <row r="34" spans="1:2" x14ac:dyDescent="0.25">
      <c r="A34" t="s">
        <v>18</v>
      </c>
      <c r="B34" t="s">
        <v>97</v>
      </c>
    </row>
    <row r="35" spans="1:2" x14ac:dyDescent="0.25">
      <c r="A35" t="s">
        <v>31</v>
      </c>
      <c r="B35" t="s">
        <v>98</v>
      </c>
    </row>
    <row r="36" spans="1:2" x14ac:dyDescent="0.25">
      <c r="A36" t="s">
        <v>57</v>
      </c>
      <c r="B36" t="s">
        <v>99</v>
      </c>
    </row>
    <row r="37" spans="1:2" x14ac:dyDescent="0.25">
      <c r="A37" t="s">
        <v>56</v>
      </c>
      <c r="B37" t="s">
        <v>100</v>
      </c>
    </row>
    <row r="38" spans="1:2" x14ac:dyDescent="0.25">
      <c r="A38" t="s">
        <v>19</v>
      </c>
      <c r="B38" t="s">
        <v>101</v>
      </c>
    </row>
    <row r="39" spans="1:2" x14ac:dyDescent="0.25">
      <c r="A39" t="s">
        <v>20</v>
      </c>
      <c r="B39" t="s">
        <v>102</v>
      </c>
    </row>
    <row r="40" spans="1:2" x14ac:dyDescent="0.25">
      <c r="A40" t="s">
        <v>21</v>
      </c>
      <c r="B40" t="s">
        <v>103</v>
      </c>
    </row>
    <row r="41" spans="1:2" x14ac:dyDescent="0.25">
      <c r="A41" t="s">
        <v>22</v>
      </c>
      <c r="B41" t="s">
        <v>104</v>
      </c>
    </row>
    <row r="42" spans="1:2" x14ac:dyDescent="0.25">
      <c r="A42" t="s">
        <v>59</v>
      </c>
      <c r="B42" t="s">
        <v>105</v>
      </c>
    </row>
    <row r="43" spans="1:2" x14ac:dyDescent="0.25">
      <c r="A43" t="s">
        <v>61</v>
      </c>
      <c r="B43" t="s">
        <v>106</v>
      </c>
    </row>
    <row r="44" spans="1:2" x14ac:dyDescent="0.25">
      <c r="A44" t="s">
        <v>23</v>
      </c>
      <c r="B44" t="s">
        <v>107</v>
      </c>
    </row>
    <row r="45" spans="1:2" x14ac:dyDescent="0.25">
      <c r="A45" t="s">
        <v>55</v>
      </c>
      <c r="B45" t="s">
        <v>108</v>
      </c>
    </row>
    <row r="46" spans="1:2" x14ac:dyDescent="0.25">
      <c r="A46" t="s">
        <v>24</v>
      </c>
      <c r="B46" t="s">
        <v>109</v>
      </c>
    </row>
    <row r="47" spans="1:2" x14ac:dyDescent="0.25">
      <c r="A47" t="s">
        <v>25</v>
      </c>
      <c r="B47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2026-01-02T12:48:45Z</cp:lastPrinted>
  <dcterms:created xsi:type="dcterms:W3CDTF">2023-07-04T10:34:16Z</dcterms:created>
  <dcterms:modified xsi:type="dcterms:W3CDTF">2026-02-06T13:11:46Z</dcterms:modified>
  <cp:category/>
  <cp:contentStatus/>
</cp:coreProperties>
</file>