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6/02-Fev26/"/>
    </mc:Choice>
  </mc:AlternateContent>
  <xr:revisionPtr revIDLastSave="2381" documentId="13_ncr:1_{B57CC72A-69E9-469A-955E-76207A828566}" xr6:coauthVersionLast="47" xr6:coauthVersionMax="47" xr10:uidLastSave="{FCA7FA02-44E5-4CC1-AC5B-D17749BDF74C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DNB!$A$1:$S$111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9" i="4" l="1"/>
  <c r="O108" i="4"/>
  <c r="P108" i="4" s="1"/>
  <c r="F29" i="4"/>
  <c r="F57" i="4"/>
  <c r="F58" i="4"/>
  <c r="F59" i="4"/>
  <c r="F24" i="4"/>
  <c r="F60" i="4"/>
  <c r="F80" i="4"/>
  <c r="F4" i="4"/>
  <c r="F71" i="4"/>
  <c r="F85" i="4"/>
  <c r="O29" i="4"/>
  <c r="P29" i="4" s="1"/>
  <c r="O57" i="4"/>
  <c r="P57" i="4" s="1"/>
  <c r="O58" i="4"/>
  <c r="P58" i="4" s="1"/>
  <c r="O59" i="4"/>
  <c r="P59" i="4" s="1"/>
  <c r="O24" i="4"/>
  <c r="P24" i="4" s="1"/>
  <c r="O60" i="4"/>
  <c r="P60" i="4" s="1"/>
  <c r="O80" i="4"/>
  <c r="P80" i="4" s="1"/>
  <c r="O4" i="4"/>
  <c r="P4" i="4" s="1"/>
  <c r="O71" i="4"/>
  <c r="P71" i="4" s="1"/>
  <c r="O85" i="4"/>
  <c r="P85" i="4" s="1"/>
  <c r="F106" i="4"/>
  <c r="F30" i="4"/>
  <c r="F107" i="4"/>
  <c r="F76" i="4"/>
  <c r="F90" i="4"/>
  <c r="F95" i="4"/>
  <c r="F61" i="4"/>
  <c r="F62" i="4"/>
  <c r="F13" i="4"/>
  <c r="F14" i="4"/>
  <c r="O106" i="4"/>
  <c r="P106" i="4" s="1"/>
  <c r="O30" i="4"/>
  <c r="P30" i="4" s="1"/>
  <c r="O107" i="4"/>
  <c r="P107" i="4" s="1"/>
  <c r="O76" i="4"/>
  <c r="P76" i="4" s="1"/>
  <c r="O90" i="4"/>
  <c r="P90" i="4" s="1"/>
  <c r="O95" i="4"/>
  <c r="P95" i="4" s="1"/>
  <c r="O61" i="4"/>
  <c r="P61" i="4" s="1"/>
  <c r="O62" i="4"/>
  <c r="P62" i="4" s="1"/>
  <c r="O13" i="4"/>
  <c r="P13" i="4" s="1"/>
  <c r="O14" i="4"/>
  <c r="P14" i="4" s="1"/>
  <c r="F15" i="4"/>
  <c r="F63" i="4"/>
  <c r="F16" i="4"/>
  <c r="F31" i="4"/>
  <c r="F84" i="4"/>
  <c r="F64" i="4"/>
  <c r="F65" i="4"/>
  <c r="F77" i="4"/>
  <c r="F78" i="4"/>
  <c r="O15" i="4"/>
  <c r="P15" i="4" s="1"/>
  <c r="O63" i="4"/>
  <c r="P63" i="4" s="1"/>
  <c r="O16" i="4"/>
  <c r="P16" i="4" s="1"/>
  <c r="O109" i="4"/>
  <c r="P109" i="4" s="1"/>
  <c r="O31" i="4"/>
  <c r="P31" i="4" s="1"/>
  <c r="O84" i="4"/>
  <c r="P84" i="4" s="1"/>
  <c r="O64" i="4"/>
  <c r="P64" i="4" s="1"/>
  <c r="O65" i="4"/>
  <c r="P65" i="4" s="1"/>
  <c r="O77" i="4"/>
  <c r="P77" i="4" s="1"/>
  <c r="O78" i="4"/>
  <c r="P78" i="4" s="1"/>
  <c r="F66" i="4"/>
  <c r="O66" i="4"/>
  <c r="P66" i="4" s="1"/>
  <c r="F67" i="4"/>
  <c r="O67" i="4"/>
  <c r="P67" i="4" s="1"/>
  <c r="F68" i="4"/>
  <c r="O68" i="4"/>
  <c r="P68" i="4" s="1"/>
  <c r="F110" i="4"/>
  <c r="O110" i="4"/>
  <c r="P110" i="4" s="1"/>
  <c r="F55" i="4"/>
  <c r="O55" i="4"/>
  <c r="P55" i="4" s="1"/>
  <c r="O100" i="4" l="1"/>
  <c r="O70" i="4"/>
  <c r="O83" i="4"/>
  <c r="O72" i="4"/>
  <c r="O73" i="4"/>
  <c r="O10" i="4"/>
  <c r="O56" i="4"/>
  <c r="O12" i="4"/>
  <c r="O5" i="4"/>
  <c r="O101" i="4"/>
  <c r="O28" i="4"/>
  <c r="O87" i="4"/>
  <c r="O47" i="4"/>
  <c r="O48" i="4"/>
  <c r="O49" i="4"/>
  <c r="O89" i="4"/>
  <c r="O20" i="4"/>
  <c r="O21" i="4"/>
  <c r="O92" i="4"/>
  <c r="O6" i="4"/>
  <c r="O18" i="4"/>
  <c r="O32" i="4"/>
  <c r="O79" i="4"/>
  <c r="O7" i="4"/>
  <c r="O33" i="4"/>
  <c r="O34" i="4"/>
  <c r="O35" i="4"/>
  <c r="O51" i="4"/>
  <c r="O86" i="4"/>
  <c r="O22" i="4"/>
  <c r="O74" i="4"/>
  <c r="O102" i="4"/>
  <c r="O88" i="4"/>
  <c r="O26" i="4"/>
  <c r="O8" i="4"/>
  <c r="O9" i="4"/>
  <c r="O91" i="4"/>
  <c r="O42" i="4"/>
  <c r="O43" i="4"/>
  <c r="O23" i="4"/>
  <c r="O44" i="4"/>
  <c r="O45" i="4"/>
  <c r="O27" i="4"/>
  <c r="O104" i="4"/>
  <c r="O82" i="4"/>
  <c r="O19" i="4"/>
  <c r="O36" i="4"/>
  <c r="O37" i="4"/>
  <c r="O41" i="4"/>
  <c r="O94" i="4"/>
  <c r="O105" i="4"/>
  <c r="O2" i="4"/>
  <c r="O69" i="4"/>
  <c r="O81" i="4"/>
  <c r="O75" i="4"/>
  <c r="O96" i="4"/>
  <c r="O38" i="4"/>
  <c r="O97" i="4"/>
  <c r="O50" i="4"/>
  <c r="O98" i="4"/>
  <c r="O3" i="4"/>
  <c r="O46" i="4"/>
  <c r="O99" i="4"/>
  <c r="O39" i="4"/>
  <c r="O40" i="4"/>
  <c r="O17" i="4"/>
  <c r="O25" i="4"/>
  <c r="O103" i="4"/>
  <c r="O52" i="4"/>
  <c r="O53" i="4"/>
  <c r="O54" i="4"/>
  <c r="O11" i="4"/>
  <c r="O93" i="4"/>
  <c r="F111" i="4"/>
  <c r="F5" i="4" l="1"/>
  <c r="F2" i="4"/>
  <c r="P2" i="4"/>
  <c r="F35" i="4"/>
  <c r="P35" i="4"/>
  <c r="F25" i="4"/>
  <c r="F32" i="4"/>
  <c r="F9" i="4"/>
  <c r="P25" i="4"/>
  <c r="P32" i="4"/>
  <c r="P9" i="4"/>
  <c r="F28" i="4"/>
  <c r="F51" i="4"/>
  <c r="F75" i="4"/>
  <c r="P28" i="4"/>
  <c r="P51" i="4"/>
  <c r="P75" i="4"/>
  <c r="F54" i="4"/>
  <c r="F49" i="4"/>
  <c r="F43" i="4"/>
  <c r="F88" i="4"/>
  <c r="F48" i="4"/>
  <c r="P54" i="4"/>
  <c r="P49" i="4"/>
  <c r="P43" i="4"/>
  <c r="P88" i="4"/>
  <c r="P48" i="4"/>
  <c r="F83" i="4"/>
  <c r="F86" i="4"/>
  <c r="F52" i="4"/>
  <c r="P83" i="4"/>
  <c r="P86" i="4"/>
  <c r="P52" i="4"/>
  <c r="F22" i="4"/>
  <c r="F10" i="4"/>
  <c r="F6" i="4"/>
  <c r="P10" i="4"/>
  <c r="P6" i="4"/>
  <c r="F36" i="4"/>
  <c r="F97" i="4"/>
  <c r="F98" i="4"/>
  <c r="P36" i="4"/>
  <c r="P97" i="4"/>
  <c r="P98" i="4"/>
  <c r="F101" i="4"/>
  <c r="F100" i="4"/>
  <c r="F8" i="4"/>
  <c r="P101" i="4"/>
  <c r="P100" i="4"/>
  <c r="P8" i="4"/>
  <c r="F20" i="4"/>
  <c r="F72" i="4"/>
  <c r="F91" i="4"/>
  <c r="P20" i="4"/>
  <c r="P72" i="4"/>
  <c r="P91" i="4"/>
  <c r="F19" i="4"/>
  <c r="F82" i="4"/>
  <c r="P19" i="4"/>
  <c r="P82" i="4"/>
  <c r="F34" i="4"/>
  <c r="P34" i="4"/>
  <c r="P22" i="4"/>
  <c r="F87" i="4"/>
  <c r="F21" i="4"/>
  <c r="P87" i="4"/>
  <c r="P21" i="4"/>
  <c r="F105" i="4"/>
  <c r="P105" i="4"/>
  <c r="F103" i="4"/>
  <c r="P103" i="4"/>
  <c r="F73" i="4"/>
  <c r="F40" i="4"/>
  <c r="F37" i="4"/>
  <c r="F12" i="4"/>
  <c r="F92" i="4"/>
  <c r="F23" i="4"/>
  <c r="F104" i="4"/>
  <c r="F56" i="4"/>
  <c r="F7" i="4"/>
  <c r="F26" i="4"/>
  <c r="F79" i="4"/>
  <c r="F99" i="4"/>
  <c r="F96" i="4"/>
  <c r="F33" i="4"/>
  <c r="F70" i="4"/>
  <c r="F89" i="4"/>
  <c r="F81" i="4"/>
  <c r="F50" i="4"/>
  <c r="F18" i="4"/>
  <c r="F46" i="4"/>
  <c r="F3" i="4"/>
  <c r="F93" i="4"/>
  <c r="F39" i="4"/>
  <c r="F53" i="4"/>
  <c r="F74" i="4"/>
  <c r="F11" i="4"/>
  <c r="F47" i="4"/>
  <c r="F41" i="4"/>
  <c r="F102" i="4"/>
  <c r="F42" i="4"/>
  <c r="F38" i="4"/>
  <c r="F45" i="4"/>
  <c r="F17" i="4"/>
  <c r="F69" i="4"/>
  <c r="F44" i="4"/>
  <c r="F27" i="4"/>
  <c r="F94" i="4"/>
  <c r="P74" i="4"/>
  <c r="P11" i="4"/>
  <c r="P47" i="4"/>
  <c r="P41" i="4"/>
  <c r="P102" i="4"/>
  <c r="P42" i="4"/>
  <c r="P38" i="4"/>
  <c r="P45" i="4"/>
  <c r="P5" i="4"/>
  <c r="P17" i="4"/>
  <c r="P69" i="4"/>
  <c r="P44" i="4"/>
  <c r="P37" i="4"/>
  <c r="P27" i="4"/>
  <c r="P94" i="4"/>
  <c r="P40" i="4"/>
  <c r="P89" i="4"/>
  <c r="P73" i="4"/>
  <c r="P92" i="4"/>
  <c r="P99" i="4"/>
  <c r="P26" i="4"/>
  <c r="P12" i="4"/>
  <c r="P70" i="4"/>
  <c r="P7" i="4"/>
  <c r="P79" i="4"/>
  <c r="P96" i="4"/>
  <c r="P39" i="4" l="1"/>
  <c r="P33" i="4"/>
  <c r="P23" i="4"/>
  <c r="P56" i="4"/>
  <c r="P3" i="4"/>
  <c r="P53" i="4"/>
  <c r="P93" i="4"/>
  <c r="P50" i="4"/>
  <c r="P18" i="4"/>
  <c r="P81" i="4"/>
  <c r="P46" i="4"/>
  <c r="P104" i="4"/>
  <c r="A3" i="4" l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l="1"/>
  <c r="A85" i="4" s="1"/>
  <c r="A86" i="4" s="1"/>
  <c r="A87" i="4" s="1"/>
  <c r="A88" i="4" s="1"/>
  <c r="A89" i="4" s="1"/>
  <c r="A90" i="4" l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10" i="4" l="1"/>
</calcChain>
</file>

<file path=xl/sharedStrings.xml><?xml version="1.0" encoding="utf-8"?>
<sst xmlns="http://schemas.openxmlformats.org/spreadsheetml/2006/main" count="1032" uniqueCount="416">
  <si>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</si>
  <si>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</si>
  <si>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</si>
  <si>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</si>
  <si>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</si>
  <si>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</si>
  <si>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</si>
  <si>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</si>
  <si>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</si>
  <si>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</si>
  <si>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</si>
  <si>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</si>
  <si>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</si>
  <si>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</si>
  <si>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</si>
  <si>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</si>
  <si>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</si>
  <si>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</si>
  <si>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</si>
  <si>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</si>
  <si>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</si>
  <si>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</si>
  <si>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</si>
  <si>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</si>
  <si>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</si>
  <si>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</si>
  <si>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</si>
  <si>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</si>
  <si>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</si>
  <si>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</si>
  <si>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</si>
  <si>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</si>
  <si>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</si>
  <si>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</si>
  <si>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</si>
  <si>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</si>
  <si>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</si>
  <si>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</si>
  <si>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</si>
  <si>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</si>
  <si>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</si>
  <si>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</si>
  <si>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</si>
  <si>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</si>
  <si>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</si>
  <si>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</si>
  <si>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</si>
  <si>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</si>
  <si>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</si>
  <si>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</si>
  <si>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</si>
  <si>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</si>
  <si>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</si>
  <si>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</si>
  <si>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</si>
  <si>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</si>
  <si>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</si>
  <si>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</si>
  <si>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</si>
  <si>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</si>
  <si>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</si>
  <si>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</si>
  <si>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</si>
  <si>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</si>
  <si>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</si>
  <si>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</si>
  <si>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</si>
  <si>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</si>
  <si>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</si>
  <si>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</si>
  <si>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</si>
  <si>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</si>
  <si>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</si>
  <si>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</si>
  <si>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</si>
  <si>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</si>
  <si>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</si>
  <si>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</si>
  <si>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</si>
  <si>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</si>
  <si>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</si>
  <si>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</si>
  <si>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</si>
  <si>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</si>
  <si>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</si>
  <si>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</si>
  <si>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</si>
  <si>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</si>
  <si>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</si>
  <si>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</si>
  <si>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</si>
  <si>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</si>
  <si>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</si>
  <si>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</si>
  <si>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</si>
  <si>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</si>
  <si>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</si>
  <si>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</si>
  <si>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</si>
  <si>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</si>
  <si>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</si>
  <si>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</si>
  <si>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</si>
  <si>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</si>
  <si>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</si>
  <si>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</si>
  <si>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</si>
  <si>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</si>
  <si>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</si>
  <si>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</si>
  <si>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RJ/Rio de Janeiro</t>
  </si>
  <si>
    <t>SP/São Paulo</t>
  </si>
  <si>
    <t>DF/Brasília</t>
  </si>
  <si>
    <t>AM/Manaus</t>
  </si>
  <si>
    <t>PE/Recife</t>
  </si>
  <si>
    <t>PA/Belém</t>
  </si>
  <si>
    <t>MG/Uberaba</t>
  </si>
  <si>
    <t>Administrativa</t>
  </si>
  <si>
    <t>Formação Profissional</t>
  </si>
  <si>
    <t>Renovação do Certificado Médico Aeronáutico (CMA) para atendimento da ICA 63-15.</t>
  </si>
  <si>
    <t>Aéreo</t>
  </si>
  <si>
    <t>Veículo Particular</t>
  </si>
  <si>
    <t>Terrestre</t>
  </si>
  <si>
    <t>Aéreo/Terrestre</t>
  </si>
  <si>
    <t>Veículo Empresa</t>
  </si>
  <si>
    <t>Aéreo/Veic. Part.</t>
  </si>
  <si>
    <t>Folga Agrupada conforme  NN GPE Nº 01/2021, ART.20 - INCISO IV.</t>
  </si>
  <si>
    <t>Brasília/DF</t>
  </si>
  <si>
    <t>GLAUCIO AMARIM DE SOUZA</t>
  </si>
  <si>
    <t>18.576-99</t>
  </si>
  <si>
    <t>MG/Lagoa Santa</t>
  </si>
  <si>
    <t>Mais AZUL</t>
  </si>
  <si>
    <t>LATAM Light</t>
  </si>
  <si>
    <t>AZUL</t>
  </si>
  <si>
    <t>GOL Light</t>
  </si>
  <si>
    <t>ALADA</t>
  </si>
  <si>
    <t>MAURICIO BEZERRA DA SILVA</t>
  </si>
  <si>
    <t>ANICETO JOZIEL RABELO GOMES ANDRADE</t>
  </si>
  <si>
    <t>LESLIE ALVES DE ANDRADE JUNIOR</t>
  </si>
  <si>
    <t>DANIEL AFFONSO REGO RAMOS</t>
  </si>
  <si>
    <t>FABIO DE SOUZA E SILVA</t>
  </si>
  <si>
    <t>FABRICIA CALADO PEREIRA</t>
  </si>
  <si>
    <t>SILVIO MARTINS JUNIOR</t>
  </si>
  <si>
    <t>ROGERIO APARECIDO MONTEIRO</t>
  </si>
  <si>
    <t>GRAUCE APARECIDA MERLIN DA SILVA</t>
  </si>
  <si>
    <t>MARIO CAMAROTTO JUNIOR</t>
  </si>
  <si>
    <t>ROBSON MACIEL DOS SANTOS</t>
  </si>
  <si>
    <t>HEITOR HADDAD SACOMAN</t>
  </si>
  <si>
    <t>JEANCARLO MACEDO</t>
  </si>
  <si>
    <t>JOSE MARIA DE CARVALHO</t>
  </si>
  <si>
    <t>19.134-27</t>
  </si>
  <si>
    <t>13.155-49</t>
  </si>
  <si>
    <t>47.489-81</t>
  </si>
  <si>
    <t>94.592-73</t>
  </si>
  <si>
    <t>97.493-60</t>
  </si>
  <si>
    <t>97.364-71</t>
  </si>
  <si>
    <t>18.648-01</t>
  </si>
  <si>
    <t>95.262-89</t>
  </si>
  <si>
    <t>99.672-50</t>
  </si>
  <si>
    <t>98.013-95</t>
  </si>
  <si>
    <t>94.589-62</t>
  </si>
  <si>
    <t>18.517-16</t>
  </si>
  <si>
    <t>47.271-09</t>
  </si>
  <si>
    <t>99.572-54</t>
  </si>
  <si>
    <t>SP/Campinas</t>
  </si>
  <si>
    <t>CE/Fortaleza</t>
  </si>
  <si>
    <t>SP/Bauru</t>
  </si>
  <si>
    <t>MG/Ipatinga</t>
  </si>
  <si>
    <t>AP/Macapá</t>
  </si>
  <si>
    <t>PA/Santarém</t>
  </si>
  <si>
    <t>SP/Presidente Prudente</t>
  </si>
  <si>
    <t>TO/Palmas</t>
  </si>
  <si>
    <t>SP/Guarulhos</t>
  </si>
  <si>
    <t>MG/Montes Claros</t>
  </si>
  <si>
    <t>Voo de Familiarização em Cabine de Pilotagem de Aeronaves conforme previsto na CIRCEA 100-80 e MPP SNA Nº 12/2024.</t>
  </si>
  <si>
    <t>Participar do PAELS - Manutenção Operacional Recorrente 2026 - APP-BU, realizar os exercícios no simulador em Presidente Prudente/SP.</t>
  </si>
  <si>
    <t>GOL Classic</t>
  </si>
  <si>
    <t>PROFISSIONAL DE METEOROLOGIA</t>
  </si>
  <si>
    <t>SP/São José Dos Campos</t>
  </si>
  <si>
    <t>LOURIVAL FERREIRA NEVES NETO</t>
  </si>
  <si>
    <t>ANDRE ALMEIDA SAMPAIO</t>
  </si>
  <si>
    <t>NATALIA MELANDA CONDE</t>
  </si>
  <si>
    <t>JOAO ELPIDIO VIEIRA FERREIRA</t>
  </si>
  <si>
    <t>RHAYANN NATARIO MEDEIROS GURGEL</t>
  </si>
  <si>
    <t>SIMONE TSUYAKO ITO</t>
  </si>
  <si>
    <t>VANILTON SANTOS DE ALMEIDA</t>
  </si>
  <si>
    <t>ALEXANDRE SOARES VELOSO</t>
  </si>
  <si>
    <t>GABRIEL RIBEIRO BRAGA DE OLIVEIRA</t>
  </si>
  <si>
    <t>VERA LUCIA POLACHINI</t>
  </si>
  <si>
    <t>CELESTE ANGELICA PEREIRA MORAES</t>
  </si>
  <si>
    <t>CARLOS ROBERTO SANTOS</t>
  </si>
  <si>
    <t>EVALDO MANTOVANI</t>
  </si>
  <si>
    <t>WALCI JORGE DO CARMO BARRETO</t>
  </si>
  <si>
    <t>ARIEL DE FREITAS OLIVEIRA</t>
  </si>
  <si>
    <t>MARCUS ANTONIO SORIANO DA SILVA</t>
  </si>
  <si>
    <t>OSVALDO DILSON MESQUITA DE MAGALHAES FILHO</t>
  </si>
  <si>
    <t>ANDRE RICARDO VALENTE CORREA</t>
  </si>
  <si>
    <t>KARINA BEATRIZ JANESCH LIBERATI</t>
  </si>
  <si>
    <t>JOSE BENEDITO ESTUMANO BARBOSA</t>
  </si>
  <si>
    <t>CLEDILSON BATISTA DA SILVA</t>
  </si>
  <si>
    <t>MARCELLA DA CUNHA FERREIRA</t>
  </si>
  <si>
    <t>JOAO RIBEIRO ARMINIO</t>
  </si>
  <si>
    <t>CLAUDIO DA SILVA BRITO</t>
  </si>
  <si>
    <t>ADILIS NASCIMENTO NEVES</t>
  </si>
  <si>
    <t>ADRIANE CRISTINA MARQUES DA SILVA GOMES</t>
  </si>
  <si>
    <t>ZILDO CAMPELO ALMENDRA FILHO</t>
  </si>
  <si>
    <t>ROBERTO TOSHIO UTSUNOMIYA</t>
  </si>
  <si>
    <t>YANG FERNANDES COSTA</t>
  </si>
  <si>
    <t>PEDRO YUKIO SATO</t>
  </si>
  <si>
    <t>LEANDRO DE PONTES NOGUEIRA</t>
  </si>
  <si>
    <t>ELTONIO DIAS DOS SANTOS JUNIOR</t>
  </si>
  <si>
    <t>LILIAM SAYURI HIRATA</t>
  </si>
  <si>
    <t>YAN BATISTA CARVALHO</t>
  </si>
  <si>
    <t>VICTOR CESAR MONTEIRO LIMA</t>
  </si>
  <si>
    <t>INGRID TORSANI FINI</t>
  </si>
  <si>
    <t>WALLACE DA SILVA SOARES</t>
  </si>
  <si>
    <t>LUIS XAVIER DE OLIVEIRA SOUZA</t>
  </si>
  <si>
    <t>LUCAS CUGLER COSTA</t>
  </si>
  <si>
    <t>DEBORA ALMEIDA SANTOS</t>
  </si>
  <si>
    <t>ADRIANO PORFIRIO</t>
  </si>
  <si>
    <t>LUCIANO FERREIRA DA SILVA</t>
  </si>
  <si>
    <t>MARCELO SARASOL DA SILVEIRA</t>
  </si>
  <si>
    <t>VINICIUS FIGUEIREDO COSTA</t>
  </si>
  <si>
    <t>CIMON SCYLLIS VILELA</t>
  </si>
  <si>
    <t>FERNANDO MARCOS GAZZINELLI LOBATO</t>
  </si>
  <si>
    <t>NATALIA CEREJA BRABO</t>
  </si>
  <si>
    <t>LUIZ CARLOS CSIK JUNIOR</t>
  </si>
  <si>
    <t>ANDRE LUIZ TEODORO</t>
  </si>
  <si>
    <t>NATALIA FERREIRA CHELES</t>
  </si>
  <si>
    <t>JULIANA PIOLOGO</t>
  </si>
  <si>
    <t>ALEXANDRE DE SIMONE</t>
  </si>
  <si>
    <t>ALEXANDRE NASCIMENTO CHAGAS</t>
  </si>
  <si>
    <t>VITOR PEREIRA CORREA</t>
  </si>
  <si>
    <t>JERSON ROSA DA SILVA</t>
  </si>
  <si>
    <t>CLAUDIO RODRIGUES FERREIRA</t>
  </si>
  <si>
    <t>ESTELA MARIS MORELLI</t>
  </si>
  <si>
    <t>ALEXANDRE ALVES CARNAUBA</t>
  </si>
  <si>
    <t>LANEIR MARIA DA SILVA PEREIRA WAKI</t>
  </si>
  <si>
    <t>DURVAL NICOLETE FILHO</t>
  </si>
  <si>
    <t>GILSON NUNES FONSECA</t>
  </si>
  <si>
    <t>JONATHAN ALESSANDRO VARELA</t>
  </si>
  <si>
    <t>WARLEN BERNARDES DA SILVA</t>
  </si>
  <si>
    <t>RENATA AFONSO SANTANA MISTELI</t>
  </si>
  <si>
    <t>FRANCISCO FABRICIO RIBEIRO DE SOUSA</t>
  </si>
  <si>
    <t>MAKSON ROCHA LIMA</t>
  </si>
  <si>
    <t>GISLENE CLAUDIA ALMEIDA LUZ</t>
  </si>
  <si>
    <t>ROBERTA ORTMAN CHARALLO</t>
  </si>
  <si>
    <t>EDGARD ANTUNES SCHERER</t>
  </si>
  <si>
    <t>EDUARDO DA CRUZ SILVA</t>
  </si>
  <si>
    <t>THIAGO AUGUSTO GOMES DA SILVA</t>
  </si>
  <si>
    <t>JORGE LUIZ OLIVEIRA TOSTES</t>
  </si>
  <si>
    <t>ANA ZILDA RIBEIRO DE MATTOS</t>
  </si>
  <si>
    <t>CARLOS ALBERTO FERREIRA JUNIOR</t>
  </si>
  <si>
    <t>BRAULIO MENDONCA MENESES</t>
  </si>
  <si>
    <t>LAURO JOSE DE MENDONCA CERQUEIRA</t>
  </si>
  <si>
    <t>JAIRO JORGE DAS NEVES</t>
  </si>
  <si>
    <t>EDUARDO YUTAKA ASAKURA</t>
  </si>
  <si>
    <t>PAULO DO PRADO BORBA FILHO</t>
  </si>
  <si>
    <t>RODRIGO SCHAFER</t>
  </si>
  <si>
    <t>OTAVIO JOSE DE FRANCA FILHO</t>
  </si>
  <si>
    <t>AMANDA DE SOUSA MACHADO</t>
  </si>
  <si>
    <t>94.066-94</t>
  </si>
  <si>
    <t>98.951-51</t>
  </si>
  <si>
    <t>18.144-29</t>
  </si>
  <si>
    <t>11.811-51</t>
  </si>
  <si>
    <t>98.018-85</t>
  </si>
  <si>
    <t>98.334-75</t>
  </si>
  <si>
    <t>41.981-08</t>
  </si>
  <si>
    <t>16.398-08</t>
  </si>
  <si>
    <t>47.165-08</t>
  </si>
  <si>
    <t>90.573-97</t>
  </si>
  <si>
    <t>18.891-91</t>
  </si>
  <si>
    <t>47.064-14</t>
  </si>
  <si>
    <t>41.601-44</t>
  </si>
  <si>
    <t>13.285-36</t>
  </si>
  <si>
    <t>41.949-04</t>
  </si>
  <si>
    <t>41.950-19</t>
  </si>
  <si>
    <t>41.522-40</t>
  </si>
  <si>
    <t>16.040-51</t>
  </si>
  <si>
    <t>99.479-44</t>
  </si>
  <si>
    <t>18.629-05</t>
  </si>
  <si>
    <t>18.941-03</t>
  </si>
  <si>
    <t>96.282-78</t>
  </si>
  <si>
    <t>16.147-33</t>
  </si>
  <si>
    <t>47.394-92</t>
  </si>
  <si>
    <t>18.518-14</t>
  </si>
  <si>
    <t>47.072-15</t>
  </si>
  <si>
    <t>12.998-04</t>
  </si>
  <si>
    <t>94.945-66</t>
  </si>
  <si>
    <t>99.817-50</t>
  </si>
  <si>
    <t>18.511-28</t>
  </si>
  <si>
    <t>47.314-17</t>
  </si>
  <si>
    <t>18.690-02</t>
  </si>
  <si>
    <t>19.171-21</t>
  </si>
  <si>
    <t>19.069-12</t>
  </si>
  <si>
    <t>98.015-91</t>
  </si>
  <si>
    <t>18.739-97</t>
  </si>
  <si>
    <t>41.494-19</t>
  </si>
  <si>
    <t>18.827-01</t>
  </si>
  <si>
    <t>10.298-42</t>
  </si>
  <si>
    <t>95.958-52</t>
  </si>
  <si>
    <t>13.668-20</t>
  </si>
  <si>
    <t>18.709-07</t>
  </si>
  <si>
    <t>18.496-97</t>
  </si>
  <si>
    <t>47.373-01</t>
  </si>
  <si>
    <t>98.725-60</t>
  </si>
  <si>
    <t>13.014-67</t>
  </si>
  <si>
    <t>96.492-67</t>
  </si>
  <si>
    <t>94.786-60</t>
  </si>
  <si>
    <t>18.647-03</t>
  </si>
  <si>
    <t>98.719-55</t>
  </si>
  <si>
    <t>41.397-17</t>
  </si>
  <si>
    <t>99.554-56</t>
  </si>
  <si>
    <t>18.738-99</t>
  </si>
  <si>
    <t>96.252-87</t>
  </si>
  <si>
    <t>41.907-20</t>
  </si>
  <si>
    <t>96.439-71</t>
  </si>
  <si>
    <t>12.038-58</t>
  </si>
  <si>
    <t>96.381-76</t>
  </si>
  <si>
    <t>18.687-90</t>
  </si>
  <si>
    <t>94.970-67</t>
  </si>
  <si>
    <t>15.808-20</t>
  </si>
  <si>
    <t>90.610-18</t>
  </si>
  <si>
    <t>98.862-50</t>
  </si>
  <si>
    <t>98.582-56</t>
  </si>
  <si>
    <t>14.015-60</t>
  </si>
  <si>
    <t>41.908-18</t>
  </si>
  <si>
    <t>17.572-13</t>
  </si>
  <si>
    <t>17.038-33</t>
  </si>
  <si>
    <t>98.845-50</t>
  </si>
  <si>
    <t>18.703-19</t>
  </si>
  <si>
    <t>94.599-59</t>
  </si>
  <si>
    <t>98.014-93</t>
  </si>
  <si>
    <t>95.425-87</t>
  </si>
  <si>
    <t>19.062-26</t>
  </si>
  <si>
    <t>47.110-33</t>
  </si>
  <si>
    <t>41.699-01</t>
  </si>
  <si>
    <t>41.615-33</t>
  </si>
  <si>
    <t>96.662-68</t>
  </si>
  <si>
    <t>95.258-80</t>
  </si>
  <si>
    <t>DIRIGENTE</t>
  </si>
  <si>
    <t>ASSESSOR A4</t>
  </si>
  <si>
    <t>MT/Barra do Garças</t>
  </si>
  <si>
    <t>MT/Alta Floresta</t>
  </si>
  <si>
    <t>GO/Caldas Novas</t>
  </si>
  <si>
    <t>SP/Arealva</t>
  </si>
  <si>
    <t>AM/Tefé</t>
  </si>
  <si>
    <t>MG/Confins</t>
  </si>
  <si>
    <t>ES/Vitória</t>
  </si>
  <si>
    <t>RS/Bagé</t>
  </si>
  <si>
    <t>PI/Teresina</t>
  </si>
  <si>
    <t>PR/Curitiba</t>
  </si>
  <si>
    <t>MG/Curvelo</t>
  </si>
  <si>
    <t>PB/Campina Grande</t>
  </si>
  <si>
    <t>SP/Ribeirão Preto</t>
  </si>
  <si>
    <t>Veículo Part./Aéreo</t>
  </si>
  <si>
    <t>Avaliações ambientais/Saúde e Segurança do Trabalho-Perícia Técnica.</t>
  </si>
  <si>
    <t>Compor escala operacional devido degradação do efetivo PMET da DNPJ.</t>
  </si>
  <si>
    <t>PROGRAMA DE ATIVIDADES E EMPREGO DO LABORATÓRIO DE SIMULAÇÃO - ATCO.</t>
  </si>
  <si>
    <t>Comparecimento à 7ª reunião Ordinária do Conselho de Administração - ALADA.</t>
  </si>
  <si>
    <t>Manutenção corretiva no DME de Caldas Novas/GO</t>
  </si>
  <si>
    <t>Reunião do Pacto da Diversidade, Equidade e Inclusão em Brasília/DF.</t>
  </si>
  <si>
    <t>MISSÃO EM SBSJ (ICEA) - PROGRAMA DE ATIVIDADES E EMPREGO DO LABORATÓRIO DE SIMULAÇÃO - ATCO.</t>
  </si>
  <si>
    <t>Manutenção semestral de equipamentos da DNBU e Arealva</t>
  </si>
  <si>
    <t xml:space="preserve"> Avaliações ambientais de saúde e segurança do trabalho</t>
  </si>
  <si>
    <t>Identificar a causa do problema no sistema de climatização central da Torre de Controle de Campinas.</t>
  </si>
  <si>
    <t>Manutenção corretiva na Central de Gás de Vitória/ES.</t>
  </si>
  <si>
    <t>Cobertura na escala operacional AFIS-DNBG (Bagé/RS).</t>
  </si>
  <si>
    <t>Cobertura operacional devido à degradação do efetivo PMET da DNDN.</t>
  </si>
  <si>
    <t>Cobertura operacional devido à degradação do efetivo PMET da DNMQ.</t>
  </si>
  <si>
    <t>Missão precursora para DNB em Teresina. Levantamento para inserção de circuitos elétricos no Nobreak atualmente utilizado nos rádios e gravadores em Teresina/PI</t>
  </si>
  <si>
    <t>Levantamento para inserção de circuitos elétricos no Nobreak atualmente utilizado nos rádios e gravadores em Teresina/PI.</t>
  </si>
  <si>
    <t>PROGRAMA DE ATIVIDADES E EMPREGO DO LABORATÓRIO DE SIMULAÇÃO - PAELS</t>
  </si>
  <si>
    <t>Montagem dos testes a serem aplicados aos controladores de tráfego aéreo no ano de 2026 - TGE</t>
  </si>
  <si>
    <t>MANUTENÇÃO PREVENTIVA E CORRETIVA EM IPATINGA E ACOMPANHAMENTO DE INSPEÇÃO DE VOO DO GEIV NO DME DE CURVELO</t>
  </si>
  <si>
    <t>Cobertura operacional devido à degradação do efetivo PMET da DNPJ.</t>
  </si>
  <si>
    <t>Participar do Grupo de Trabalho para elaboração da avaliação teórica ATCO 2026, no CINDACTA II em Curitiba/PR.</t>
  </si>
  <si>
    <t>Participar de grupo de trabalho para atualização da ICA 63-33.</t>
  </si>
  <si>
    <t>Participação em Grupo de Trabalho ATCO/MET no CRCEA-SE, em São Paulo/SP.</t>
  </si>
  <si>
    <t>Identificação dos circuitos vinculados à KF e realização das manutenções preventivas bimestrais dos equipamentos e manutenção corretiva da TAC da THR 17 na DNUR.</t>
  </si>
  <si>
    <t>Reunião do Conselho de Administração.</t>
  </si>
  <si>
    <t>Corbetura operacional devido a degradação do efetivo PMET da EMS-SN.</t>
  </si>
  <si>
    <t>Participar do Grupo de Trabalho ATCO - CINDACTA II.</t>
  </si>
  <si>
    <t>Levantamento e identificação dos problemas que resultam na inoperância do LOC e desmontagem dos componentes do equipamento do Glide Slope, fins efetivar a transferência para DNGR.</t>
  </si>
  <si>
    <t>Transporte de equipamento para atendimento da missão na DNB em SBKG.</t>
  </si>
  <si>
    <t>Acompanhamento de vistoria técnico-operacional na DNB em SBMK (Montes Claros/MG).</t>
  </si>
  <si>
    <t>Apoio técnico na Inspeção Especial para restabelecimento do DME YPT - IPATINGA após manutenção corretiva, conforme ofício n° LU-OFO-2026/00027, 13 FEV 2026, da NAV BRASIL ao GEIV</t>
  </si>
  <si>
    <t>APOIO TÉCNICO NA MANUTENÇÃO CORRETIVA NO VHF PARK AIR NA DNB EM SBBU</t>
  </si>
  <si>
    <t>Reunião com o auditor fiscal do ministério público do trabalho</t>
  </si>
  <si>
    <t>32.721-35</t>
  </si>
  <si>
    <t>300.016-79</t>
  </si>
  <si>
    <t>PROFISSIONAL DE TRAFEGO AEREO</t>
  </si>
  <si>
    <t>PROFISSIONAL DE NAVEGACAO AEREA</t>
  </si>
  <si>
    <t>ANALISTA SUPERIOR III</t>
  </si>
  <si>
    <t>PROFISSIONAL DE ENGENHARIA E MANUTENCAO</t>
  </si>
  <si>
    <t>ANALISTA SUPERIOR IV</t>
  </si>
  <si>
    <t>CONSELHO DE ADMINISTRACAO</t>
  </si>
  <si>
    <t>ENGENHEIRA CIVIL</t>
  </si>
  <si>
    <t>PROFISSIONAL DE SERVICOS AEROPORTUARIOS</t>
  </si>
  <si>
    <t>ENGENHEIRO DE SEGURANCA DO TRABALHO</t>
  </si>
  <si>
    <t>COORDENADOR C2</t>
  </si>
  <si>
    <t>ENGENHEIRO MECANICO</t>
  </si>
  <si>
    <t>19.210-37</t>
  </si>
  <si>
    <t>MAis AZUL/LATAM Premium Economy</t>
  </si>
  <si>
    <t>GOL Classic/LATAM Standard</t>
  </si>
  <si>
    <t>LATAM Standard</t>
  </si>
  <si>
    <t>Mais AZUL/GOL Classic</t>
  </si>
  <si>
    <t>AZUL/LATAM Light</t>
  </si>
  <si>
    <t>Voo em Cabine</t>
  </si>
  <si>
    <t>GOL Flex</t>
  </si>
  <si>
    <t>LATAM Standard/GOL Classic</t>
  </si>
  <si>
    <t>LATAM Light/AZUL</t>
  </si>
  <si>
    <t>Recife/PE</t>
  </si>
  <si>
    <t>EMANUEL BARBOSA COSTA RIBEIRO</t>
  </si>
  <si>
    <t>97.346-73</t>
  </si>
  <si>
    <t>LATAM Premium Economy Full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</si>
</sst>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entury Gothic"/>
      <family val="2"/>
    </font>
    <font>
      <b/>
      <sz val="7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3" fontId="4" fillId="0" borderId="1" xfId="1" applyFont="1" applyBorder="1" applyAlignment="1">
      <alignment horizontal="center"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" fontId="3" fillId="0" borderId="1" xfId="1" applyNumberFormat="1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43" fontId="11" fillId="3" borderId="1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vertical="center"/>
    </xf>
    <xf numFmtId="2" fontId="7" fillId="3" borderId="3" xfId="0" applyNumberFormat="1" applyFont="1" applyFill="1" applyBorder="1" applyAlignment="1">
      <alignment horizontal="center" vertical="center"/>
    </xf>
    <xf numFmtId="4" fontId="7" fillId="3" borderId="1" xfId="1" applyNumberFormat="1" applyFont="1" applyFill="1" applyBorder="1" applyAlignment="1">
      <alignment vertical="center"/>
    </xf>
    <xf numFmtId="4" fontId="7" fillId="3" borderId="2" xfId="1" applyNumberFormat="1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111" totalsRowShown="0" headerRowDxfId="23" dataDxfId="22" tableBorderDxfId="21">
  <autoFilter ref="A1:S111" xr:uid="{A9405476-C170-45A9-BA68-5AA697D1ABD2}"/>
  <sortState xmlns:xlrd2="http://schemas.microsoft.com/office/spreadsheetml/2017/richdata2" ref="A2:S111">
    <sortCondition ref="B2:B111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Tabela13[[#This Row],[padrão_de_diária]]*Tabela13[[#This Row],[número_de_diárias]]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7" totalsRowShown="0" headerRowDxfId="1">
  <autoFilter ref="A1:B47" xr:uid="{23CFD571-BBC7-4699-B28D-6A89DFBAB975}"/>
  <sortState xmlns:xlrd2="http://schemas.microsoft.com/office/spreadsheetml/2017/richdata2" ref="A2:B47">
    <sortCondition ref="A2:A47"/>
  </sortState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12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ColWidth="9.140625" defaultRowHeight="15.95" customHeight="1" zeroHeight="1" x14ac:dyDescent="0.25"/>
  <cols>
    <col min="1" max="1" width="5.7109375" style="1" customWidth="1"/>
    <col min="2" max="2" width="8.7109375" style="1" customWidth="1"/>
    <col min="3" max="3" width="40" style="6" bestFit="1" customWidth="1"/>
    <col min="4" max="4" width="12.5703125" style="1" bestFit="1" customWidth="1"/>
    <col min="5" max="5" width="41.7109375" style="6" customWidth="1"/>
    <col min="6" max="7" width="25.140625" style="6" customWidth="1"/>
    <col min="8" max="9" width="9.85546875" style="11" bestFit="1" customWidth="1"/>
    <col min="10" max="10" width="22" style="11" customWidth="1"/>
    <col min="11" max="11" width="29" style="11" customWidth="1"/>
    <col min="12" max="12" width="11.7109375" style="24" customWidth="1"/>
    <col min="13" max="13" width="10.7109375" style="25" customWidth="1"/>
    <col min="14" max="14" width="14.28515625" style="12" customWidth="1"/>
    <col min="15" max="15" width="11.7109375" style="28" customWidth="1"/>
    <col min="16" max="16" width="16.140625" style="29" customWidth="1"/>
    <col min="17" max="17" width="20.7109375" style="6" bestFit="1" customWidth="1"/>
    <col min="18" max="18" width="94" style="10" bestFit="1" customWidth="1"/>
    <col min="19" max="19" width="38.28515625" style="10" bestFit="1" customWidth="1"/>
    <col min="20" max="23" width="9.140625" style="6" customWidth="1"/>
    <col min="24" max="16384" width="9.140625" style="6"/>
  </cols>
  <sheetData>
    <row r="1" spans="1:19" s="13" customFormat="1" ht="54" x14ac:dyDescent="0.25">
      <c r="A1" s="15" t="s">
        <v>36</v>
      </c>
      <c r="B1" s="16" t="s">
        <v>37</v>
      </c>
      <c r="C1" s="16" t="s">
        <v>38</v>
      </c>
      <c r="D1" s="16" t="s">
        <v>40</v>
      </c>
      <c r="E1" s="16" t="s">
        <v>39</v>
      </c>
      <c r="F1" s="16" t="s">
        <v>41</v>
      </c>
      <c r="G1" s="16" t="s">
        <v>42</v>
      </c>
      <c r="H1" s="17" t="s">
        <v>43</v>
      </c>
      <c r="I1" s="17" t="s">
        <v>44</v>
      </c>
      <c r="J1" s="17" t="s">
        <v>45</v>
      </c>
      <c r="K1" s="17" t="s">
        <v>46</v>
      </c>
      <c r="L1" s="20" t="s">
        <v>47</v>
      </c>
      <c r="M1" s="20" t="s">
        <v>48</v>
      </c>
      <c r="N1" s="18" t="s">
        <v>49</v>
      </c>
      <c r="O1" s="26" t="s">
        <v>50</v>
      </c>
      <c r="P1" s="27" t="s">
        <v>51</v>
      </c>
      <c r="Q1" s="16" t="s">
        <v>52</v>
      </c>
      <c r="R1" s="19" t="s">
        <v>53</v>
      </c>
      <c r="S1" s="15" t="s">
        <v>54</v>
      </c>
    </row>
    <row r="2" spans="1:19" s="8" customFormat="1" ht="15.95" customHeight="1" x14ac:dyDescent="0.25">
      <c r="A2" s="2">
        <v>1</v>
      </c>
      <c r="B2" s="2" t="s">
        <v>2</v>
      </c>
      <c r="C2" s="3" t="s">
        <v>223</v>
      </c>
      <c r="D2" s="4" t="s">
        <v>304</v>
      </c>
      <c r="E2" s="3" t="s">
        <v>177</v>
      </c>
      <c r="F2" s="3" t="str">
        <f>IF(Tabela13[[#This Row],[dependência_nav_brasil]]="","",_xlfn.XLOOKUP(Tabela13[[#This Row],[dependência_nav_brasil]],Tabela1[DNB],Tabela1[Aeroporto],"",0,1))</f>
        <v>Belo Horizonte/MG</v>
      </c>
      <c r="G2" s="3" t="s">
        <v>170</v>
      </c>
      <c r="H2" s="7">
        <v>46080</v>
      </c>
      <c r="I2" s="7">
        <v>46090.5</v>
      </c>
      <c r="J2" s="7" t="s">
        <v>120</v>
      </c>
      <c r="K2" s="7" t="s">
        <v>176</v>
      </c>
      <c r="L2" s="38">
        <v>3435.76</v>
      </c>
      <c r="M2" s="23">
        <v>311</v>
      </c>
      <c r="N2" s="42">
        <v>10.5</v>
      </c>
      <c r="O2" s="36">
        <f>Tabela13[[#This Row],[padrão_de_diária]]*Tabela13[[#This Row],[número_de_diárias]]</f>
        <v>3265.5</v>
      </c>
      <c r="P2" s="31">
        <f>IFERROR(IF(Tabela13[[#This Row],[valor_total_das_passagens]]+Tabela13[[#This Row],[valor_total_diárias]]=0,0,Tabela13[[#This Row],[valor_total_das_passagens]]+Tabela13[[#This Row],[valor_total_diárias]]),0)</f>
        <v>6701.26</v>
      </c>
      <c r="Q2" s="3" t="s">
        <v>117</v>
      </c>
      <c r="R2" s="35" t="s">
        <v>368</v>
      </c>
      <c r="S2" s="5"/>
    </row>
    <row r="3" spans="1:19" ht="15.95" customHeight="1" x14ac:dyDescent="0.25">
      <c r="A3" s="2">
        <f>A2+1</f>
        <v>2</v>
      </c>
      <c r="B3" s="2" t="s">
        <v>2</v>
      </c>
      <c r="C3" s="3" t="s">
        <v>224</v>
      </c>
      <c r="D3" s="4" t="s">
        <v>305</v>
      </c>
      <c r="E3" s="3" t="s">
        <v>177</v>
      </c>
      <c r="F3" s="3" t="str">
        <f>IF(Tabela13[[#This Row],[dependência_nav_brasil]]="","",_xlfn.XLOOKUP(Tabela13[[#This Row],[dependência_nav_brasil]],Tabela1[DNB],Tabela1[Aeroporto],"",0,1))</f>
        <v>Belo Horizonte/MG</v>
      </c>
      <c r="G3" s="3" t="s">
        <v>168</v>
      </c>
      <c r="H3" s="7">
        <v>46081</v>
      </c>
      <c r="I3" s="7">
        <v>46111.5</v>
      </c>
      <c r="J3" s="41" t="s">
        <v>120</v>
      </c>
      <c r="K3" s="7" t="s">
        <v>176</v>
      </c>
      <c r="L3" s="21">
        <v>2595.2800000000002</v>
      </c>
      <c r="M3" s="21">
        <v>345</v>
      </c>
      <c r="N3" s="42">
        <v>30.5</v>
      </c>
      <c r="O3" s="36">
        <f>Tabela13[[#This Row],[padrão_de_diária]]*Tabela13[[#This Row],[número_de_diárias]]</f>
        <v>10522.5</v>
      </c>
      <c r="P3" s="31">
        <f>IFERROR(IF(Tabela13[[#This Row],[valor_total_das_passagens]]+Tabela13[[#This Row],[valor_total_diárias]]=0,0,Tabela13[[#This Row],[valor_total_das_passagens]]+Tabela13[[#This Row],[valor_total_diárias]]),0)</f>
        <v>13117.78</v>
      </c>
      <c r="Q3" s="3" t="s">
        <v>117</v>
      </c>
      <c r="R3" s="35" t="s">
        <v>369</v>
      </c>
      <c r="S3" s="5"/>
    </row>
    <row r="4" spans="1:19" ht="15.95" customHeight="1" x14ac:dyDescent="0.25">
      <c r="A4" s="2">
        <f t="shared" ref="A4:A67" si="0">A3+1</f>
        <v>3</v>
      </c>
      <c r="B4" s="2" t="s">
        <v>2</v>
      </c>
      <c r="C4" s="3" t="s">
        <v>241</v>
      </c>
      <c r="D4" s="4" t="s">
        <v>322</v>
      </c>
      <c r="E4" s="3" t="s">
        <v>391</v>
      </c>
      <c r="F4" s="3" t="str">
        <f>IF(Tabela13[[#This Row],[dependência_nav_brasil]]="","",_xlfn.XLOOKUP(Tabela13[[#This Row],[dependência_nav_brasil]],Tabela1[DNB],Tabela1[Aeroporto],"",0,1))</f>
        <v>Belo Horizonte/MG</v>
      </c>
      <c r="G4" s="3" t="s">
        <v>130</v>
      </c>
      <c r="H4" s="7">
        <v>46064</v>
      </c>
      <c r="I4" s="7">
        <v>46064</v>
      </c>
      <c r="J4" s="7" t="s">
        <v>121</v>
      </c>
      <c r="K4" s="7"/>
      <c r="L4" s="38">
        <v>0</v>
      </c>
      <c r="M4" s="23">
        <v>0</v>
      </c>
      <c r="N4" s="42">
        <v>0</v>
      </c>
      <c r="O4" s="36">
        <f>Tabela13[[#This Row],[padrão_de_diária]]*Tabela13[[#This Row],[número_de_diárias]]</f>
        <v>0</v>
      </c>
      <c r="P4" s="31">
        <f>IFERROR(IF(Tabela13[[#This Row],[valor_total_das_passagens]]+Tabela13[[#This Row],[valor_total_diárias]]=0,0,Tabela13[[#This Row],[valor_total_das_passagens]]+Tabela13[[#This Row],[valor_total_diárias]]),0)</f>
        <v>0</v>
      </c>
      <c r="Q4" s="3" t="s">
        <v>117</v>
      </c>
      <c r="R4" s="35" t="s">
        <v>119</v>
      </c>
      <c r="S4" s="5"/>
    </row>
    <row r="5" spans="1:19" s="8" customFormat="1" ht="15.95" customHeight="1" x14ac:dyDescent="0.25">
      <c r="A5" s="2">
        <f t="shared" si="0"/>
        <v>4</v>
      </c>
      <c r="B5" s="2" t="s">
        <v>3</v>
      </c>
      <c r="C5" s="3" t="s">
        <v>193</v>
      </c>
      <c r="D5" s="4" t="s">
        <v>274</v>
      </c>
      <c r="E5" s="3" t="s">
        <v>391</v>
      </c>
      <c r="F5" s="3" t="str">
        <f>IF(Tabela13[[#This Row],[dependência_nav_brasil]]="","",_xlfn.XLOOKUP(Tabela13[[#This Row],[dependência_nav_brasil]],Tabela1[DNB],Tabela1[Aeroporto],"",0,1))</f>
        <v>Baurú/SP</v>
      </c>
      <c r="G5" s="3" t="s">
        <v>170</v>
      </c>
      <c r="H5" s="7">
        <v>46056</v>
      </c>
      <c r="I5" s="7">
        <v>46057.5</v>
      </c>
      <c r="J5" s="7" t="s">
        <v>122</v>
      </c>
      <c r="K5" s="7"/>
      <c r="L5" s="38">
        <v>0</v>
      </c>
      <c r="M5" s="23">
        <v>311</v>
      </c>
      <c r="N5" s="42">
        <v>1.5</v>
      </c>
      <c r="O5" s="36">
        <f>Tabela13[[#This Row],[padrão_de_diária]]*Tabela13[[#This Row],[número_de_diárias]]</f>
        <v>466.5</v>
      </c>
      <c r="P5" s="31">
        <f>IFERROR(IF(Tabela13[[#This Row],[valor_total_das_passagens]]+Tabela13[[#This Row],[valor_total_diárias]]=0,0,Tabela13[[#This Row],[valor_total_das_passagens]]+Tabela13[[#This Row],[valor_total_diárias]]),0)</f>
        <v>466.5</v>
      </c>
      <c r="Q5" s="3" t="s">
        <v>118</v>
      </c>
      <c r="R5" s="35" t="s">
        <v>175</v>
      </c>
      <c r="S5" s="5"/>
    </row>
    <row r="6" spans="1:19" s="8" customFormat="1" ht="15.95" customHeight="1" x14ac:dyDescent="0.25">
      <c r="A6" s="2">
        <f t="shared" si="0"/>
        <v>5</v>
      </c>
      <c r="B6" s="2" t="s">
        <v>3</v>
      </c>
      <c r="C6" s="3" t="s">
        <v>197</v>
      </c>
      <c r="D6" s="4" t="s">
        <v>278</v>
      </c>
      <c r="E6" s="3" t="s">
        <v>391</v>
      </c>
      <c r="F6" s="3" t="str">
        <f>IF(Tabela13[[#This Row],[dependência_nav_brasil]]="","",_xlfn.XLOOKUP(Tabela13[[#This Row],[dependência_nav_brasil]],Tabela1[DNB],Tabela1[Aeroporto],"",0,1))</f>
        <v>Baurú/SP</v>
      </c>
      <c r="G6" s="3" t="s">
        <v>111</v>
      </c>
      <c r="H6" s="7">
        <v>46076</v>
      </c>
      <c r="I6" s="7">
        <v>46077.5</v>
      </c>
      <c r="J6" s="7" t="s">
        <v>122</v>
      </c>
      <c r="K6" s="7"/>
      <c r="L6" s="38">
        <v>0</v>
      </c>
      <c r="M6" s="23">
        <v>345</v>
      </c>
      <c r="N6" s="42">
        <v>1.5</v>
      </c>
      <c r="O6" s="36">
        <f>Tabela13[[#This Row],[padrão_de_diária]]*Tabela13[[#This Row],[número_de_diárias]]</f>
        <v>517.5</v>
      </c>
      <c r="P6" s="31">
        <f>IFERROR(IF(Tabela13[[#This Row],[valor_total_das_passagens]]+Tabela13[[#This Row],[valor_total_diárias]]=0,0,Tabela13[[#This Row],[valor_total_das_passagens]]+Tabela13[[#This Row],[valor_total_diárias]]),0)</f>
        <v>517.5</v>
      </c>
      <c r="Q6" s="3" t="s">
        <v>117</v>
      </c>
      <c r="R6" s="35" t="s">
        <v>119</v>
      </c>
      <c r="S6" s="5"/>
    </row>
    <row r="7" spans="1:19" ht="15.95" customHeight="1" x14ac:dyDescent="0.25">
      <c r="A7" s="2">
        <f t="shared" si="0"/>
        <v>6</v>
      </c>
      <c r="B7" s="2" t="s">
        <v>3</v>
      </c>
      <c r="C7" s="3" t="s">
        <v>147</v>
      </c>
      <c r="D7" s="4" t="s">
        <v>161</v>
      </c>
      <c r="E7" s="3" t="s">
        <v>391</v>
      </c>
      <c r="F7" s="3" t="str">
        <f>IF(Tabela13[[#This Row],[dependência_nav_brasil]]="","",_xlfn.XLOOKUP(Tabela13[[#This Row],[dependência_nav_brasil]],Tabela1[DNB],Tabela1[Aeroporto],"",0,1))</f>
        <v>Baurú/SP</v>
      </c>
      <c r="G7" s="3" t="s">
        <v>170</v>
      </c>
      <c r="H7" s="7">
        <v>46056</v>
      </c>
      <c r="I7" s="7">
        <v>46059.5</v>
      </c>
      <c r="J7" s="7" t="s">
        <v>124</v>
      </c>
      <c r="K7" s="7"/>
      <c r="L7" s="38">
        <v>0</v>
      </c>
      <c r="M7" s="23">
        <v>311</v>
      </c>
      <c r="N7" s="42">
        <v>3.5</v>
      </c>
      <c r="O7" s="36">
        <f>Tabela13[[#This Row],[padrão_de_diária]]*Tabela13[[#This Row],[número_de_diárias]]</f>
        <v>1088.5</v>
      </c>
      <c r="P7" s="31">
        <f>IFERROR(IF(Tabela13[[#This Row],[valor_total_das_passagens]]+Tabela13[[#This Row],[valor_total_diárias]]=0,0,Tabela13[[#This Row],[valor_total_das_passagens]]+Tabela13[[#This Row],[valor_total_diárias]]),0)</f>
        <v>1088.5</v>
      </c>
      <c r="Q7" s="3" t="s">
        <v>118</v>
      </c>
      <c r="R7" s="35" t="s">
        <v>175</v>
      </c>
      <c r="S7" s="5"/>
    </row>
    <row r="8" spans="1:19" s="8" customFormat="1" ht="15.95" customHeight="1" x14ac:dyDescent="0.25">
      <c r="A8" s="2">
        <f t="shared" si="0"/>
        <v>7</v>
      </c>
      <c r="B8" s="2" t="s">
        <v>3</v>
      </c>
      <c r="C8" s="3" t="s">
        <v>203</v>
      </c>
      <c r="D8" s="4" t="s">
        <v>284</v>
      </c>
      <c r="E8" s="3" t="s">
        <v>391</v>
      </c>
      <c r="F8" s="3" t="str">
        <f>IF(Tabela13[[#This Row],[dependência_nav_brasil]]="","",_xlfn.XLOOKUP(Tabela13[[#This Row],[dependência_nav_brasil]],Tabela1[DNB],Tabela1[Aeroporto],"",0,1))</f>
        <v>Baurú/SP</v>
      </c>
      <c r="G8" s="3" t="s">
        <v>170</v>
      </c>
      <c r="H8" s="7">
        <v>46058</v>
      </c>
      <c r="I8" s="7">
        <v>46059.5</v>
      </c>
      <c r="J8" s="7" t="s">
        <v>121</v>
      </c>
      <c r="K8" s="7"/>
      <c r="L8" s="38">
        <v>0</v>
      </c>
      <c r="M8" s="23">
        <v>311</v>
      </c>
      <c r="N8" s="42">
        <v>1.5</v>
      </c>
      <c r="O8" s="36">
        <f>Tabela13[[#This Row],[padrão_de_diária]]*Tabela13[[#This Row],[número_de_diárias]]</f>
        <v>466.5</v>
      </c>
      <c r="P8" s="31">
        <f>IFERROR(IF(Tabela13[[#This Row],[valor_total_das_passagens]]+Tabela13[[#This Row],[valor_total_diárias]]=0,0,Tabela13[[#This Row],[valor_total_das_passagens]]+Tabela13[[#This Row],[valor_total_diárias]]),0)</f>
        <v>466.5</v>
      </c>
      <c r="Q8" s="3" t="s">
        <v>118</v>
      </c>
      <c r="R8" s="35" t="s">
        <v>175</v>
      </c>
      <c r="S8" s="5"/>
    </row>
    <row r="9" spans="1:19" s="8" customFormat="1" ht="15.95" customHeight="1" x14ac:dyDescent="0.25">
      <c r="A9" s="2">
        <f t="shared" si="0"/>
        <v>8</v>
      </c>
      <c r="B9" s="2" t="s">
        <v>3</v>
      </c>
      <c r="C9" s="3" t="s">
        <v>204</v>
      </c>
      <c r="D9" s="4" t="s">
        <v>285</v>
      </c>
      <c r="E9" s="3" t="s">
        <v>391</v>
      </c>
      <c r="F9" s="3" t="str">
        <f>IF(Tabela13[[#This Row],[dependência_nav_brasil]]="","",_xlfn.XLOOKUP(Tabela13[[#This Row],[dependência_nav_brasil]],Tabela1[DNB],Tabela1[Aeroporto],"",0,1))</f>
        <v>Baurú/SP</v>
      </c>
      <c r="G9" s="3" t="s">
        <v>170</v>
      </c>
      <c r="H9" s="7">
        <v>46063</v>
      </c>
      <c r="I9" s="7">
        <v>46064.5</v>
      </c>
      <c r="J9" s="7" t="s">
        <v>122</v>
      </c>
      <c r="K9" s="7"/>
      <c r="L9" s="38">
        <v>0</v>
      </c>
      <c r="M9" s="23">
        <v>311</v>
      </c>
      <c r="N9" s="42">
        <v>1.5</v>
      </c>
      <c r="O9" s="36">
        <f>Tabela13[[#This Row],[padrão_de_diária]]*Tabela13[[#This Row],[número_de_diárias]]</f>
        <v>466.5</v>
      </c>
      <c r="P9" s="31">
        <f>IFERROR(IF(Tabela13[[#This Row],[valor_total_das_passagens]]+Tabela13[[#This Row],[valor_total_diárias]]=0,0,Tabela13[[#This Row],[valor_total_das_passagens]]+Tabela13[[#This Row],[valor_total_diárias]]),0)</f>
        <v>466.5</v>
      </c>
      <c r="Q9" s="3" t="s">
        <v>118</v>
      </c>
      <c r="R9" s="35" t="s">
        <v>175</v>
      </c>
      <c r="S9" s="5"/>
    </row>
    <row r="10" spans="1:19" s="10" customFormat="1" ht="15.95" customHeight="1" x14ac:dyDescent="0.25">
      <c r="A10" s="2">
        <f t="shared" si="0"/>
        <v>9</v>
      </c>
      <c r="B10" s="2" t="s">
        <v>3</v>
      </c>
      <c r="C10" s="3" t="s">
        <v>209</v>
      </c>
      <c r="D10" s="4" t="s">
        <v>290</v>
      </c>
      <c r="E10" s="3" t="s">
        <v>391</v>
      </c>
      <c r="F10" s="3" t="str">
        <f>IF(Tabela13[[#This Row],[dependência_nav_brasil]]="","",_xlfn.XLOOKUP(Tabela13[[#This Row],[dependência_nav_brasil]],Tabela1[DNB],Tabela1[Aeroporto],"",0,1))</f>
        <v>Baurú/SP</v>
      </c>
      <c r="G10" s="3" t="s">
        <v>170</v>
      </c>
      <c r="H10" s="7">
        <v>46065</v>
      </c>
      <c r="I10" s="7">
        <v>46066.5</v>
      </c>
      <c r="J10" s="7" t="s">
        <v>121</v>
      </c>
      <c r="K10" s="7"/>
      <c r="L10" s="38">
        <v>0</v>
      </c>
      <c r="M10" s="23">
        <v>311</v>
      </c>
      <c r="N10" s="42">
        <v>1.5</v>
      </c>
      <c r="O10" s="36">
        <f>Tabela13[[#This Row],[padrão_de_diária]]*Tabela13[[#This Row],[número_de_diárias]]</f>
        <v>466.5</v>
      </c>
      <c r="P10" s="31">
        <f>IFERROR(IF(Tabela13[[#This Row],[valor_total_das_passagens]]+Tabela13[[#This Row],[valor_total_diárias]]=0,0,Tabela13[[#This Row],[valor_total_das_passagens]]+Tabela13[[#This Row],[valor_total_diárias]]),0)</f>
        <v>466.5</v>
      </c>
      <c r="Q10" s="3" t="s">
        <v>118</v>
      </c>
      <c r="R10" s="35" t="s">
        <v>175</v>
      </c>
      <c r="S10" s="5"/>
    </row>
    <row r="11" spans="1:19" s="10" customFormat="1" ht="15.95" customHeight="1" x14ac:dyDescent="0.25">
      <c r="A11" s="2">
        <f t="shared" si="0"/>
        <v>10</v>
      </c>
      <c r="B11" s="2" t="s">
        <v>3</v>
      </c>
      <c r="C11" s="3" t="s">
        <v>219</v>
      </c>
      <c r="D11" s="4" t="s">
        <v>300</v>
      </c>
      <c r="E11" s="3" t="s">
        <v>392</v>
      </c>
      <c r="F11" s="3" t="str">
        <f>IF(Tabela13[[#This Row],[dependência_nav_brasil]]="","",_xlfn.XLOOKUP(Tabela13[[#This Row],[dependência_nav_brasil]],Tabela1[DNB],Tabela1[Aeroporto],"",0,1))</f>
        <v>Baurú/SP</v>
      </c>
      <c r="G11" s="3" t="s">
        <v>111</v>
      </c>
      <c r="H11" s="7">
        <v>46063</v>
      </c>
      <c r="I11" s="7">
        <v>46064.5</v>
      </c>
      <c r="J11" s="7" t="s">
        <v>121</v>
      </c>
      <c r="K11" s="7"/>
      <c r="L11" s="38">
        <v>0</v>
      </c>
      <c r="M11" s="23">
        <v>345</v>
      </c>
      <c r="N11" s="42">
        <v>1.5</v>
      </c>
      <c r="O11" s="36">
        <f>Tabela13[[#This Row],[padrão_de_diária]]*Tabela13[[#This Row],[número_de_diárias]]</f>
        <v>517.5</v>
      </c>
      <c r="P11" s="31">
        <f>IFERROR(IF(Tabela13[[#This Row],[valor_total_das_passagens]]+Tabela13[[#This Row],[valor_total_diárias]]=0,0,Tabela13[[#This Row],[valor_total_das_passagens]]+Tabela13[[#This Row],[valor_total_diárias]]),0)</f>
        <v>517.5</v>
      </c>
      <c r="Q11" s="3" t="s">
        <v>117</v>
      </c>
      <c r="R11" s="35" t="s">
        <v>119</v>
      </c>
      <c r="S11" s="5"/>
    </row>
    <row r="12" spans="1:19" s="10" customFormat="1" ht="15.95" customHeight="1" x14ac:dyDescent="0.25">
      <c r="A12" s="2">
        <f t="shared" si="0"/>
        <v>11</v>
      </c>
      <c r="B12" s="2" t="s">
        <v>3</v>
      </c>
      <c r="C12" s="3" t="s">
        <v>147</v>
      </c>
      <c r="D12" s="4" t="s">
        <v>161</v>
      </c>
      <c r="E12" s="3" t="s">
        <v>391</v>
      </c>
      <c r="F12" s="3" t="str">
        <f>IF(Tabela13[[#This Row],[dependência_nav_brasil]]="","",_xlfn.XLOOKUP(Tabela13[[#This Row],[dependência_nav_brasil]],Tabela1[DNB],Tabela1[Aeroporto],"",0,1))</f>
        <v>Baurú/SP</v>
      </c>
      <c r="G12" s="3" t="s">
        <v>170</v>
      </c>
      <c r="H12" s="7">
        <v>46063</v>
      </c>
      <c r="I12" s="7">
        <v>46066.5</v>
      </c>
      <c r="J12" s="7" t="s">
        <v>124</v>
      </c>
      <c r="K12" s="7"/>
      <c r="L12" s="38">
        <v>0</v>
      </c>
      <c r="M12" s="23">
        <v>311</v>
      </c>
      <c r="N12" s="42">
        <v>3.5</v>
      </c>
      <c r="O12" s="36">
        <f>Tabela13[[#This Row],[padrão_de_diária]]*Tabela13[[#This Row],[número_de_diárias]]</f>
        <v>1088.5</v>
      </c>
      <c r="P12" s="31">
        <f>IFERROR(IF(Tabela13[[#This Row],[valor_total_das_passagens]]+Tabela13[[#This Row],[valor_total_diárias]]=0,0,Tabela13[[#This Row],[valor_total_das_passagens]]+Tabela13[[#This Row],[valor_total_diárias]]),0)</f>
        <v>1088.5</v>
      </c>
      <c r="Q12" s="3" t="s">
        <v>118</v>
      </c>
      <c r="R12" s="35" t="s">
        <v>175</v>
      </c>
      <c r="S12" s="5"/>
    </row>
    <row r="13" spans="1:19" s="10" customFormat="1" ht="14.25" x14ac:dyDescent="0.25">
      <c r="A13" s="2">
        <f t="shared" si="0"/>
        <v>12</v>
      </c>
      <c r="B13" s="2" t="s">
        <v>3</v>
      </c>
      <c r="C13" s="3" t="s">
        <v>250</v>
      </c>
      <c r="D13" s="4" t="s">
        <v>331</v>
      </c>
      <c r="E13" s="3" t="s">
        <v>391</v>
      </c>
      <c r="F13" s="3" t="str">
        <f>IF(Tabela13[[#This Row],[dependência_nav_brasil]]="","",_xlfn.XLOOKUP(Tabela13[[#This Row],[dependência_nav_brasil]],Tabela1[DNB],Tabela1[Aeroporto],"",0,1))</f>
        <v>Baurú/SP</v>
      </c>
      <c r="G13" s="3" t="s">
        <v>170</v>
      </c>
      <c r="H13" s="7">
        <v>46077</v>
      </c>
      <c r="I13" s="7">
        <v>46078.5</v>
      </c>
      <c r="J13" s="7" t="s">
        <v>122</v>
      </c>
      <c r="K13" s="7"/>
      <c r="L13" s="38">
        <v>0</v>
      </c>
      <c r="M13" s="23">
        <v>311</v>
      </c>
      <c r="N13" s="42">
        <v>1.5</v>
      </c>
      <c r="O13" s="36">
        <f>Tabela13[[#This Row],[padrão_de_diária]]*Tabela13[[#This Row],[número_de_diárias]]</f>
        <v>466.5</v>
      </c>
      <c r="P13" s="31">
        <f>IFERROR(IF(Tabela13[[#This Row],[valor_total_das_passagens]]+Tabela13[[#This Row],[valor_total_diárias]]=0,0,Tabela13[[#This Row],[valor_total_das_passagens]]+Tabela13[[#This Row],[valor_total_diárias]]),0)</f>
        <v>466.5</v>
      </c>
      <c r="Q13" s="3" t="s">
        <v>118</v>
      </c>
      <c r="R13" s="35" t="s">
        <v>175</v>
      </c>
      <c r="S13" s="5"/>
    </row>
    <row r="14" spans="1:19" s="10" customFormat="1" ht="15.95" customHeight="1" x14ac:dyDescent="0.25">
      <c r="A14" s="2">
        <f t="shared" si="0"/>
        <v>13</v>
      </c>
      <c r="B14" s="2" t="s">
        <v>3</v>
      </c>
      <c r="C14" s="3" t="s">
        <v>251</v>
      </c>
      <c r="D14" s="4" t="s">
        <v>332</v>
      </c>
      <c r="E14" s="3" t="s">
        <v>391</v>
      </c>
      <c r="F14" s="3" t="str">
        <f>IF(Tabela13[[#This Row],[dependência_nav_brasil]]="","",_xlfn.XLOOKUP(Tabela13[[#This Row],[dependência_nav_brasil]],Tabela1[DNB],Tabela1[Aeroporto],"",0,1))</f>
        <v>Baurú/SP</v>
      </c>
      <c r="G14" s="3" t="s">
        <v>170</v>
      </c>
      <c r="H14" s="7">
        <v>46079</v>
      </c>
      <c r="I14" s="7">
        <v>46080.5</v>
      </c>
      <c r="J14" s="7" t="s">
        <v>121</v>
      </c>
      <c r="K14" s="7"/>
      <c r="L14" s="38">
        <v>0</v>
      </c>
      <c r="M14" s="23">
        <v>311</v>
      </c>
      <c r="N14" s="42">
        <v>1.5</v>
      </c>
      <c r="O14" s="36">
        <f>Tabela13[[#This Row],[padrão_de_diária]]*Tabela13[[#This Row],[número_de_diárias]]</f>
        <v>466.5</v>
      </c>
      <c r="P14" s="31">
        <f>IFERROR(IF(Tabela13[[#This Row],[valor_total_das_passagens]]+Tabela13[[#This Row],[valor_total_diárias]]=0,0,Tabela13[[#This Row],[valor_total_das_passagens]]+Tabela13[[#This Row],[valor_total_diárias]]),0)</f>
        <v>466.5</v>
      </c>
      <c r="Q14" s="3" t="s">
        <v>118</v>
      </c>
      <c r="R14" s="35" t="s">
        <v>175</v>
      </c>
      <c r="S14" s="5"/>
    </row>
    <row r="15" spans="1:19" s="10" customFormat="1" ht="14.25" x14ac:dyDescent="0.25">
      <c r="A15" s="2">
        <f t="shared" si="0"/>
        <v>14</v>
      </c>
      <c r="B15" s="2" t="s">
        <v>3</v>
      </c>
      <c r="C15" s="3" t="s">
        <v>252</v>
      </c>
      <c r="D15" s="4" t="s">
        <v>333</v>
      </c>
      <c r="E15" s="3" t="s">
        <v>392</v>
      </c>
      <c r="F15" s="3" t="str">
        <f>IF(Tabela13[[#This Row],[dependência_nav_brasil]]="","",_xlfn.XLOOKUP(Tabela13[[#This Row],[dependência_nav_brasil]],Tabela1[DNB],Tabela1[Aeroporto],"",0,1))</f>
        <v>Baurú/SP</v>
      </c>
      <c r="G15" s="3" t="s">
        <v>111</v>
      </c>
      <c r="H15" s="7">
        <v>46078</v>
      </c>
      <c r="I15" s="7">
        <v>46079.5</v>
      </c>
      <c r="J15" s="7" t="s">
        <v>121</v>
      </c>
      <c r="K15" s="7"/>
      <c r="L15" s="38">
        <v>0</v>
      </c>
      <c r="M15" s="23">
        <v>345</v>
      </c>
      <c r="N15" s="42">
        <v>1.5</v>
      </c>
      <c r="O15" s="36">
        <f>Tabela13[[#This Row],[padrão_de_diária]]*Tabela13[[#This Row],[número_de_diárias]]</f>
        <v>517.5</v>
      </c>
      <c r="P15" s="31">
        <f>IFERROR(IF(Tabela13[[#This Row],[valor_total_das_passagens]]+Tabela13[[#This Row],[valor_total_diárias]]=0,0,Tabela13[[#This Row],[valor_total_das_passagens]]+Tabela13[[#This Row],[valor_total_diárias]]),0)</f>
        <v>517.5</v>
      </c>
      <c r="Q15" s="3" t="s">
        <v>117</v>
      </c>
      <c r="R15" s="35" t="s">
        <v>119</v>
      </c>
      <c r="S15" s="5"/>
    </row>
    <row r="16" spans="1:19" s="10" customFormat="1" ht="14.25" x14ac:dyDescent="0.25">
      <c r="A16" s="2">
        <f t="shared" si="0"/>
        <v>15</v>
      </c>
      <c r="B16" s="2" t="s">
        <v>3</v>
      </c>
      <c r="C16" s="3" t="s">
        <v>147</v>
      </c>
      <c r="D16" s="4" t="s">
        <v>161</v>
      </c>
      <c r="E16" s="3" t="s">
        <v>391</v>
      </c>
      <c r="F16" s="3" t="str">
        <f>IF(Tabela13[[#This Row],[dependência_nav_brasil]]="","",_xlfn.XLOOKUP(Tabela13[[#This Row],[dependência_nav_brasil]],Tabela1[DNB],Tabela1[Aeroporto],"",0,1))</f>
        <v>Baurú/SP</v>
      </c>
      <c r="G16" s="3" t="s">
        <v>170</v>
      </c>
      <c r="H16" s="7">
        <v>46077</v>
      </c>
      <c r="I16" s="7">
        <v>46080.5</v>
      </c>
      <c r="J16" s="7" t="s">
        <v>124</v>
      </c>
      <c r="K16" s="7"/>
      <c r="L16" s="38">
        <v>0</v>
      </c>
      <c r="M16" s="23">
        <v>311</v>
      </c>
      <c r="N16" s="42">
        <v>3.5</v>
      </c>
      <c r="O16" s="36">
        <f>Tabela13[[#This Row],[padrão_de_diária]]*Tabela13[[#This Row],[número_de_diárias]]</f>
        <v>1088.5</v>
      </c>
      <c r="P16" s="31">
        <f>IFERROR(IF(Tabela13[[#This Row],[valor_total_das_passagens]]+Tabela13[[#This Row],[valor_total_diárias]]=0,0,Tabela13[[#This Row],[valor_total_das_passagens]]+Tabela13[[#This Row],[valor_total_diárias]]),0)</f>
        <v>1088.5</v>
      </c>
      <c r="Q16" s="3" t="s">
        <v>118</v>
      </c>
      <c r="R16" s="35" t="s">
        <v>175</v>
      </c>
      <c r="S16" s="5"/>
    </row>
    <row r="17" spans="1:19" s="10" customFormat="1" ht="15.95" customHeight="1" x14ac:dyDescent="0.25">
      <c r="A17" s="2">
        <f t="shared" si="0"/>
        <v>16</v>
      </c>
      <c r="B17" s="2" t="s">
        <v>4</v>
      </c>
      <c r="C17" s="3" t="s">
        <v>233</v>
      </c>
      <c r="D17" s="4" t="s">
        <v>314</v>
      </c>
      <c r="E17" s="3" t="s">
        <v>392</v>
      </c>
      <c r="F17" s="3" t="str">
        <f>IF(Tabela13[[#This Row],[dependência_nav_brasil]]="","",_xlfn.XLOOKUP(Tabela13[[#This Row],[dependência_nav_brasil]],Tabela1[DNB],Tabela1[Aeroporto],"",0,1))</f>
        <v>Barra do Garças/MT</v>
      </c>
      <c r="G17" s="3" t="s">
        <v>112</v>
      </c>
      <c r="H17" s="7">
        <v>46076</v>
      </c>
      <c r="I17" s="7">
        <v>46077.5</v>
      </c>
      <c r="J17" s="7" t="s">
        <v>122</v>
      </c>
      <c r="K17" s="7"/>
      <c r="L17" s="38">
        <v>0</v>
      </c>
      <c r="M17" s="23">
        <v>345</v>
      </c>
      <c r="N17" s="42">
        <v>1.5</v>
      </c>
      <c r="O17" s="36">
        <f>Tabela13[[#This Row],[padrão_de_diária]]*Tabela13[[#This Row],[número_de_diárias]]</f>
        <v>517.5</v>
      </c>
      <c r="P17" s="31">
        <f>IFERROR(IF(Tabela13[[#This Row],[valor_total_das_passagens]]+Tabela13[[#This Row],[valor_total_diárias]]=0,0,Tabela13[[#This Row],[valor_total_das_passagens]]+Tabela13[[#This Row],[valor_total_diárias]]),0)</f>
        <v>517.5</v>
      </c>
      <c r="Q17" s="3" t="s">
        <v>117</v>
      </c>
      <c r="R17" s="35" t="s">
        <v>119</v>
      </c>
      <c r="S17" s="5"/>
    </row>
    <row r="18" spans="1:19" s="10" customFormat="1" ht="15.95" customHeight="1" x14ac:dyDescent="0.25">
      <c r="A18" s="2">
        <f t="shared" si="0"/>
        <v>17</v>
      </c>
      <c r="B18" s="2" t="s">
        <v>58</v>
      </c>
      <c r="C18" s="3" t="s">
        <v>198</v>
      </c>
      <c r="D18" s="4" t="s">
        <v>279</v>
      </c>
      <c r="E18" s="3" t="s">
        <v>392</v>
      </c>
      <c r="F18" s="3" t="str">
        <f>IF(Tabela13[[#This Row],[dependência_nav_brasil]]="","",_xlfn.XLOOKUP(Tabela13[[#This Row],[dependência_nav_brasil]],Tabela1[DNB],Tabela1[Aeroporto],"",0,1))</f>
        <v>Carajás/PA</v>
      </c>
      <c r="G18" s="3" t="s">
        <v>115</v>
      </c>
      <c r="H18" s="7">
        <v>46061</v>
      </c>
      <c r="I18" s="7">
        <v>46063.5</v>
      </c>
      <c r="J18" s="41" t="s">
        <v>120</v>
      </c>
      <c r="K18" s="7" t="s">
        <v>133</v>
      </c>
      <c r="L18" s="21">
        <v>1009.01</v>
      </c>
      <c r="M18" s="21">
        <v>345</v>
      </c>
      <c r="N18" s="42">
        <v>2.5</v>
      </c>
      <c r="O18" s="36">
        <f>Tabela13[[#This Row],[padrão_de_diária]]*Tabela13[[#This Row],[número_de_diárias]]</f>
        <v>862.5</v>
      </c>
      <c r="P18" s="31">
        <f>IFERROR(IF(Tabela13[[#This Row],[valor_total_das_passagens]]+Tabela13[[#This Row],[valor_total_diárias]]=0,0,Tabela13[[#This Row],[valor_total_das_passagens]]+Tabela13[[#This Row],[valor_total_diárias]]),0)</f>
        <v>1871.51</v>
      </c>
      <c r="Q18" s="3" t="s">
        <v>117</v>
      </c>
      <c r="R18" s="35" t="s">
        <v>119</v>
      </c>
      <c r="S18" s="5"/>
    </row>
    <row r="19" spans="1:19" s="10" customFormat="1" ht="15.95" customHeight="1" x14ac:dyDescent="0.25">
      <c r="A19" s="2">
        <f t="shared" si="0"/>
        <v>18</v>
      </c>
      <c r="B19" s="2" t="s">
        <v>30</v>
      </c>
      <c r="C19" s="3" t="s">
        <v>189</v>
      </c>
      <c r="D19" s="4" t="s">
        <v>270</v>
      </c>
      <c r="E19" s="3" t="s">
        <v>392</v>
      </c>
      <c r="F19" s="3" t="str">
        <f>IF(Tabela13[[#This Row],[dependência_nav_brasil]]="","",_xlfn.XLOOKUP(Tabela13[[#This Row],[dependência_nav_brasil]],Tabela1[DNB],Tabela1[Aeroporto],"",0,1))</f>
        <v>Campos dos Goytacazes/RJ</v>
      </c>
      <c r="G19" s="3" t="s">
        <v>110</v>
      </c>
      <c r="H19" s="7">
        <v>46062</v>
      </c>
      <c r="I19" s="7">
        <v>46063.5</v>
      </c>
      <c r="J19" s="7" t="s">
        <v>122</v>
      </c>
      <c r="K19" s="7"/>
      <c r="L19" s="38">
        <v>0</v>
      </c>
      <c r="M19" s="23">
        <v>345</v>
      </c>
      <c r="N19" s="42">
        <v>1.5</v>
      </c>
      <c r="O19" s="36">
        <f>Tabela13[[#This Row],[padrão_de_diária]]*Tabela13[[#This Row],[número_de_diárias]]</f>
        <v>517.5</v>
      </c>
      <c r="P19" s="31">
        <f>IFERROR(IF(Tabela13[[#This Row],[valor_total_das_passagens]]+Tabela13[[#This Row],[valor_total_diárias]]=0,0,Tabela13[[#This Row],[valor_total_das_passagens]]+Tabela13[[#This Row],[valor_total_diárias]]),0)</f>
        <v>517.5</v>
      </c>
      <c r="Q19" s="3" t="s">
        <v>117</v>
      </c>
      <c r="R19" s="35" t="s">
        <v>119</v>
      </c>
      <c r="S19" s="5"/>
    </row>
    <row r="20" spans="1:19" s="10" customFormat="1" ht="15.95" customHeight="1" x14ac:dyDescent="0.25">
      <c r="A20" s="2">
        <f t="shared" si="0"/>
        <v>19</v>
      </c>
      <c r="B20" s="2" t="s">
        <v>32</v>
      </c>
      <c r="C20" s="3" t="s">
        <v>194</v>
      </c>
      <c r="D20" s="4" t="s">
        <v>275</v>
      </c>
      <c r="E20" s="3" t="s">
        <v>392</v>
      </c>
      <c r="F20" s="3" t="str">
        <f>IF(Tabela13[[#This Row],[dependência_nav_brasil]]="","",_xlfn.XLOOKUP(Tabela13[[#This Row],[dependência_nav_brasil]],Tabela1[DNB],Tabela1[Aeroporto],"",0,1))</f>
        <v>Cruzeiro do Sul/AC</v>
      </c>
      <c r="G20" s="3" t="s">
        <v>112</v>
      </c>
      <c r="H20" s="7">
        <v>46057</v>
      </c>
      <c r="I20" s="7">
        <v>46059.5</v>
      </c>
      <c r="J20" s="7" t="s">
        <v>120</v>
      </c>
      <c r="K20" s="7" t="s">
        <v>134</v>
      </c>
      <c r="L20" s="38">
        <v>4400.0200000000004</v>
      </c>
      <c r="M20" s="23">
        <v>345</v>
      </c>
      <c r="N20" s="42">
        <v>2.5</v>
      </c>
      <c r="O20" s="36">
        <f>Tabela13[[#This Row],[padrão_de_diária]]*Tabela13[[#This Row],[número_de_diárias]]</f>
        <v>862.5</v>
      </c>
      <c r="P20" s="31">
        <f>IFERROR(IF(Tabela13[[#This Row],[valor_total_das_passagens]]+Tabela13[[#This Row],[valor_total_diárias]]=0,0,Tabela13[[#This Row],[valor_total_das_passagens]]+Tabela13[[#This Row],[valor_total_diárias]]),0)</f>
        <v>5262.52</v>
      </c>
      <c r="Q20" s="3" t="s">
        <v>117</v>
      </c>
      <c r="R20" s="35" t="s">
        <v>119</v>
      </c>
      <c r="S20" s="5"/>
    </row>
    <row r="21" spans="1:19" s="10" customFormat="1" ht="15.95" customHeight="1" x14ac:dyDescent="0.25">
      <c r="A21" s="2">
        <f t="shared" si="0"/>
        <v>20</v>
      </c>
      <c r="B21" s="2" t="s">
        <v>32</v>
      </c>
      <c r="C21" s="3" t="s">
        <v>195</v>
      </c>
      <c r="D21" s="4" t="s">
        <v>276</v>
      </c>
      <c r="E21" s="3" t="s">
        <v>392</v>
      </c>
      <c r="F21" s="3" t="str">
        <f>IF(Tabela13[[#This Row],[dependência_nav_brasil]]="","",_xlfn.XLOOKUP(Tabela13[[#This Row],[dependência_nav_brasil]],Tabela1[DNB],Tabela1[Aeroporto],"",0,1))</f>
        <v>Cruzeiro do Sul/AC</v>
      </c>
      <c r="G21" s="3" t="s">
        <v>112</v>
      </c>
      <c r="H21" s="7">
        <v>46057</v>
      </c>
      <c r="I21" s="7">
        <v>46059.5</v>
      </c>
      <c r="J21" s="7" t="s">
        <v>120</v>
      </c>
      <c r="K21" s="7" t="s">
        <v>134</v>
      </c>
      <c r="L21" s="38">
        <v>4789.0600000000004</v>
      </c>
      <c r="M21" s="23">
        <v>345</v>
      </c>
      <c r="N21" s="42">
        <v>2.5</v>
      </c>
      <c r="O21" s="36">
        <f>Tabela13[[#This Row],[padrão_de_diária]]*Tabela13[[#This Row],[número_de_diárias]]</f>
        <v>862.5</v>
      </c>
      <c r="P21" s="31">
        <f>IFERROR(IF(Tabela13[[#This Row],[valor_total_das_passagens]]+Tabela13[[#This Row],[valor_total_diárias]]=0,0,Tabela13[[#This Row],[valor_total_das_passagens]]+Tabela13[[#This Row],[valor_total_diárias]]),0)</f>
        <v>5651.56</v>
      </c>
      <c r="Q21" s="3" t="s">
        <v>117</v>
      </c>
      <c r="R21" s="35" t="s">
        <v>119</v>
      </c>
      <c r="S21" s="5"/>
    </row>
    <row r="22" spans="1:19" s="10" customFormat="1" ht="15.95" customHeight="1" x14ac:dyDescent="0.25">
      <c r="A22" s="2">
        <f t="shared" si="0"/>
        <v>21</v>
      </c>
      <c r="B22" s="2" t="s">
        <v>32</v>
      </c>
      <c r="C22" s="3" t="s">
        <v>199</v>
      </c>
      <c r="D22" s="4" t="s">
        <v>280</v>
      </c>
      <c r="E22" s="3" t="s">
        <v>392</v>
      </c>
      <c r="F22" s="3" t="str">
        <f>IF(Tabela13[[#This Row],[dependência_nav_brasil]]="","",_xlfn.XLOOKUP(Tabela13[[#This Row],[dependência_nav_brasil]],Tabela1[DNB],Tabela1[Aeroporto],"",0,1))</f>
        <v>Cruzeiro do Sul/AC</v>
      </c>
      <c r="G22" s="3" t="s">
        <v>112</v>
      </c>
      <c r="H22" s="7">
        <v>46071</v>
      </c>
      <c r="I22" s="7">
        <v>46073.5</v>
      </c>
      <c r="J22" s="7" t="s">
        <v>120</v>
      </c>
      <c r="K22" s="7" t="s">
        <v>134</v>
      </c>
      <c r="L22" s="38">
        <v>5039.2300000000005</v>
      </c>
      <c r="M22" s="23">
        <v>345</v>
      </c>
      <c r="N22" s="42">
        <v>2.5</v>
      </c>
      <c r="O22" s="36">
        <f>Tabela13[[#This Row],[padrão_de_diária]]*Tabela13[[#This Row],[número_de_diárias]]</f>
        <v>862.5</v>
      </c>
      <c r="P22" s="31">
        <f>IFERROR(IF(Tabela13[[#This Row],[valor_total_das_passagens]]+Tabela13[[#This Row],[valor_total_diárias]]=0,0,Tabela13[[#This Row],[valor_total_das_passagens]]+Tabela13[[#This Row],[valor_total_diárias]]),0)</f>
        <v>5901.7300000000005</v>
      </c>
      <c r="Q22" s="3" t="s">
        <v>117</v>
      </c>
      <c r="R22" s="35" t="s">
        <v>119</v>
      </c>
      <c r="S22" s="5"/>
    </row>
    <row r="23" spans="1:19" s="10" customFormat="1" ht="15.95" customHeight="1" x14ac:dyDescent="0.25">
      <c r="A23" s="2">
        <f t="shared" si="0"/>
        <v>22</v>
      </c>
      <c r="B23" s="2" t="s">
        <v>5</v>
      </c>
      <c r="C23" s="3" t="s">
        <v>211</v>
      </c>
      <c r="D23" s="4" t="s">
        <v>292</v>
      </c>
      <c r="E23" s="3" t="s">
        <v>391</v>
      </c>
      <c r="F23" s="3" t="str">
        <f>IF(Tabela13[[#This Row],[dependência_nav_brasil]]="","",_xlfn.XLOOKUP(Tabela13[[#This Row],[dependência_nav_brasil]],Tabela1[DNB],Tabela1[Aeroporto],"",0,1))</f>
        <v>Presidente Prudente/SP</v>
      </c>
      <c r="G23" s="3" t="s">
        <v>111</v>
      </c>
      <c r="H23" s="7">
        <v>46078</v>
      </c>
      <c r="I23" s="7">
        <v>46080.5</v>
      </c>
      <c r="J23" s="41" t="s">
        <v>123</v>
      </c>
      <c r="K23" s="7" t="s">
        <v>134</v>
      </c>
      <c r="L23" s="21">
        <v>2734.6400000000003</v>
      </c>
      <c r="M23" s="21">
        <v>345</v>
      </c>
      <c r="N23" s="42">
        <v>2.5</v>
      </c>
      <c r="O23" s="36">
        <f>Tabela13[[#This Row],[padrão_de_diária]]*Tabela13[[#This Row],[número_de_diárias]]</f>
        <v>862.5</v>
      </c>
      <c r="P23" s="31">
        <f>IFERROR(IF(Tabela13[[#This Row],[valor_total_das_passagens]]+Tabela13[[#This Row],[valor_total_diárias]]=0,0,Tabela13[[#This Row],[valor_total_das_passagens]]+Tabela13[[#This Row],[valor_total_diárias]]),0)</f>
        <v>3597.1400000000003</v>
      </c>
      <c r="Q23" s="3" t="s">
        <v>117</v>
      </c>
      <c r="R23" s="35" t="s">
        <v>119</v>
      </c>
      <c r="S23" s="5"/>
    </row>
    <row r="24" spans="1:19" s="10" customFormat="1" ht="15.95" customHeight="1" x14ac:dyDescent="0.25">
      <c r="A24" s="2">
        <f t="shared" si="0"/>
        <v>23</v>
      </c>
      <c r="B24" s="2" t="s">
        <v>5</v>
      </c>
      <c r="C24" s="3" t="s">
        <v>238</v>
      </c>
      <c r="D24" s="4" t="s">
        <v>319</v>
      </c>
      <c r="E24" s="3" t="s">
        <v>391</v>
      </c>
      <c r="F24" s="3" t="str">
        <f>IF(Tabela13[[#This Row],[dependência_nav_brasil]]="","",_xlfn.XLOOKUP(Tabela13[[#This Row],[dependência_nav_brasil]],Tabela1[DNB],Tabela1[Aeroporto],"",0,1))</f>
        <v>Presidente Prudente/SP</v>
      </c>
      <c r="G24" s="3" t="s">
        <v>351</v>
      </c>
      <c r="H24" s="7">
        <v>46075</v>
      </c>
      <c r="I24" s="7">
        <v>46080.5</v>
      </c>
      <c r="J24" s="7" t="s">
        <v>120</v>
      </c>
      <c r="K24" s="7" t="s">
        <v>131</v>
      </c>
      <c r="L24" s="38">
        <v>5190.2299999999996</v>
      </c>
      <c r="M24" s="23">
        <v>345</v>
      </c>
      <c r="N24" s="42">
        <v>5.5</v>
      </c>
      <c r="O24" s="36">
        <f>Tabela13[[#This Row],[padrão_de_diária]]*Tabela13[[#This Row],[número_de_diárias]]</f>
        <v>1897.5</v>
      </c>
      <c r="P24" s="31">
        <f>IFERROR(IF(Tabela13[[#This Row],[valor_total_das_passagens]]+Tabela13[[#This Row],[valor_total_diárias]]=0,0,Tabela13[[#This Row],[valor_total_das_passagens]]+Tabela13[[#This Row],[valor_total_diárias]]),0)</f>
        <v>7087.73</v>
      </c>
      <c r="Q24" s="3" t="s">
        <v>117</v>
      </c>
      <c r="R24" s="35" t="s">
        <v>373</v>
      </c>
      <c r="S24" s="5"/>
    </row>
    <row r="25" spans="1:19" s="10" customFormat="1" ht="15.95" customHeight="1" x14ac:dyDescent="0.25">
      <c r="A25" s="2">
        <f t="shared" si="0"/>
        <v>24</v>
      </c>
      <c r="B25" s="2" t="s">
        <v>6</v>
      </c>
      <c r="C25" s="3" t="s">
        <v>188</v>
      </c>
      <c r="D25" s="4" t="s">
        <v>269</v>
      </c>
      <c r="E25" s="3" t="s">
        <v>177</v>
      </c>
      <c r="F25" s="3" t="str">
        <f>IF(Tabela13[[#This Row],[dependência_nav_brasil]]="","",_xlfn.XLOOKUP(Tabela13[[#This Row],[dependência_nav_brasil]],Tabela1[DNB],Tabela1[Aeroporto],"",0,1))</f>
        <v>Goiânia/GO</v>
      </c>
      <c r="G25" s="3" t="s">
        <v>343</v>
      </c>
      <c r="H25" s="7">
        <v>46056</v>
      </c>
      <c r="I25" s="7">
        <v>46063</v>
      </c>
      <c r="J25" s="7" t="s">
        <v>120</v>
      </c>
      <c r="K25" s="7" t="s">
        <v>131</v>
      </c>
      <c r="L25" s="38">
        <v>5279.8099999999995</v>
      </c>
      <c r="M25" s="23">
        <v>0</v>
      </c>
      <c r="N25" s="42">
        <v>0</v>
      </c>
      <c r="O25" s="36">
        <f>Tabela13[[#This Row],[padrão_de_diária]]*Tabela13[[#This Row],[número_de_diárias]]</f>
        <v>0</v>
      </c>
      <c r="P25" s="31">
        <f>IFERROR(IF(Tabela13[[#This Row],[valor_total_das_passagens]]+Tabela13[[#This Row],[valor_total_diárias]]=0,0,Tabela13[[#This Row],[valor_total_das_passagens]]+Tabela13[[#This Row],[valor_total_diárias]]),0)</f>
        <v>5279.8099999999995</v>
      </c>
      <c r="Q25" s="3" t="s">
        <v>117</v>
      </c>
      <c r="R25" s="35" t="s">
        <v>126</v>
      </c>
      <c r="S25" s="5"/>
    </row>
    <row r="26" spans="1:19" s="9" customFormat="1" ht="15.95" customHeight="1" x14ac:dyDescent="0.25">
      <c r="A26" s="2">
        <f t="shared" si="0"/>
        <v>25</v>
      </c>
      <c r="B26" s="2" t="s">
        <v>6</v>
      </c>
      <c r="C26" s="3" t="s">
        <v>202</v>
      </c>
      <c r="D26" s="4" t="s">
        <v>283</v>
      </c>
      <c r="E26" s="3" t="s">
        <v>391</v>
      </c>
      <c r="F26" s="3" t="str">
        <f>IF(Tabela13[[#This Row],[dependência_nav_brasil]]="","",_xlfn.XLOOKUP(Tabela13[[#This Row],[dependência_nav_brasil]],Tabela1[DNB],Tabela1[Aeroporto],"",0,1))</f>
        <v>Goiânia/GO</v>
      </c>
      <c r="G26" s="3" t="s">
        <v>112</v>
      </c>
      <c r="H26" s="7">
        <v>46055</v>
      </c>
      <c r="I26" s="7">
        <v>46056.5</v>
      </c>
      <c r="J26" s="7" t="s">
        <v>122</v>
      </c>
      <c r="K26" s="7"/>
      <c r="L26" s="38">
        <v>0</v>
      </c>
      <c r="M26" s="23">
        <v>345</v>
      </c>
      <c r="N26" s="42">
        <v>1.5</v>
      </c>
      <c r="O26" s="36">
        <f>Tabela13[[#This Row],[padrão_de_diária]]*Tabela13[[#This Row],[número_de_diárias]]</f>
        <v>517.5</v>
      </c>
      <c r="P26" s="31">
        <f>IFERROR(IF(Tabela13[[#This Row],[valor_total_das_passagens]]+Tabela13[[#This Row],[valor_total_diárias]]=0,0,Tabela13[[#This Row],[valor_total_das_passagens]]+Tabela13[[#This Row],[valor_total_diárias]]),0)</f>
        <v>517.5</v>
      </c>
      <c r="Q26" s="3" t="s">
        <v>117</v>
      </c>
      <c r="R26" s="35" t="s">
        <v>119</v>
      </c>
      <c r="S26" s="5"/>
    </row>
    <row r="27" spans="1:19" s="10" customFormat="1" ht="15.95" customHeight="1" x14ac:dyDescent="0.25">
      <c r="A27" s="2">
        <f t="shared" si="0"/>
        <v>26</v>
      </c>
      <c r="B27" s="2" t="s">
        <v>6</v>
      </c>
      <c r="C27" s="3" t="s">
        <v>207</v>
      </c>
      <c r="D27" s="4" t="s">
        <v>288</v>
      </c>
      <c r="E27" s="3" t="s">
        <v>391</v>
      </c>
      <c r="F27" s="3" t="str">
        <f>IF(Tabela13[[#This Row],[dependência_nav_brasil]]="","",_xlfn.XLOOKUP(Tabela13[[#This Row],[dependência_nav_brasil]],Tabela1[DNB],Tabela1[Aeroporto],"",0,1))</f>
        <v>Goiânia/GO</v>
      </c>
      <c r="G27" s="3" t="s">
        <v>112</v>
      </c>
      <c r="H27" s="7">
        <v>46064</v>
      </c>
      <c r="I27" s="7">
        <v>46065.5</v>
      </c>
      <c r="J27" s="7" t="s">
        <v>121</v>
      </c>
      <c r="K27" s="7"/>
      <c r="L27" s="38">
        <v>0</v>
      </c>
      <c r="M27" s="23">
        <v>345</v>
      </c>
      <c r="N27" s="42">
        <v>1.5</v>
      </c>
      <c r="O27" s="36">
        <f>Tabela13[[#This Row],[padrão_de_diária]]*Tabela13[[#This Row],[número_de_diárias]]</f>
        <v>517.5</v>
      </c>
      <c r="P27" s="31">
        <f>IFERROR(IF(Tabela13[[#This Row],[valor_total_das_passagens]]+Tabela13[[#This Row],[valor_total_diárias]]=0,0,Tabela13[[#This Row],[valor_total_das_passagens]]+Tabela13[[#This Row],[valor_total_diárias]]),0)</f>
        <v>517.5</v>
      </c>
      <c r="Q27" s="3" t="s">
        <v>117</v>
      </c>
      <c r="R27" s="35" t="s">
        <v>119</v>
      </c>
      <c r="S27" s="5"/>
    </row>
    <row r="28" spans="1:19" s="10" customFormat="1" ht="15.95" customHeight="1" x14ac:dyDescent="0.25">
      <c r="A28" s="2">
        <f t="shared" si="0"/>
        <v>27</v>
      </c>
      <c r="B28" s="2" t="s">
        <v>6</v>
      </c>
      <c r="C28" s="3" t="s">
        <v>216</v>
      </c>
      <c r="D28" s="4" t="s">
        <v>297</v>
      </c>
      <c r="E28" s="3" t="s">
        <v>391</v>
      </c>
      <c r="F28" s="3" t="str">
        <f>IF(Tabela13[[#This Row],[dependência_nav_brasil]]="","",_xlfn.XLOOKUP(Tabela13[[#This Row],[dependência_nav_brasil]],Tabela1[DNB],Tabela1[Aeroporto],"",0,1))</f>
        <v>Goiânia/GO</v>
      </c>
      <c r="G28" s="3" t="s">
        <v>110</v>
      </c>
      <c r="H28" s="7">
        <v>46065</v>
      </c>
      <c r="I28" s="7">
        <v>46066.5</v>
      </c>
      <c r="J28" s="7" t="s">
        <v>121</v>
      </c>
      <c r="K28" s="7"/>
      <c r="L28" s="38">
        <v>0</v>
      </c>
      <c r="M28" s="23">
        <v>438</v>
      </c>
      <c r="N28" s="42">
        <v>1.5</v>
      </c>
      <c r="O28" s="36">
        <f>Tabela13[[#This Row],[padrão_de_diária]]*Tabela13[[#This Row],[número_de_diárias]]</f>
        <v>657</v>
      </c>
      <c r="P28" s="31">
        <f>IFERROR(IF(Tabela13[[#This Row],[valor_total_das_passagens]]+Tabela13[[#This Row],[valor_total_diárias]]=0,0,Tabela13[[#This Row],[valor_total_das_passagens]]+Tabela13[[#This Row],[valor_total_diárias]]),0)</f>
        <v>657</v>
      </c>
      <c r="Q28" s="3" t="s">
        <v>117</v>
      </c>
      <c r="R28" s="35" t="s">
        <v>119</v>
      </c>
      <c r="S28" s="5"/>
    </row>
    <row r="29" spans="1:19" s="10" customFormat="1" ht="15.95" customHeight="1" x14ac:dyDescent="0.25">
      <c r="A29" s="2">
        <f t="shared" si="0"/>
        <v>28</v>
      </c>
      <c r="B29" s="2" t="s">
        <v>6</v>
      </c>
      <c r="C29" s="3" t="s">
        <v>234</v>
      </c>
      <c r="D29" s="4" t="s">
        <v>315</v>
      </c>
      <c r="E29" s="3" t="s">
        <v>391</v>
      </c>
      <c r="F29" s="3" t="str">
        <f>IF(Tabela13[[#This Row],[dependência_nav_brasil]]="","",_xlfn.XLOOKUP(Tabela13[[#This Row],[dependência_nav_brasil]],Tabela1[DNB],Tabela1[Aeroporto],"",0,1))</f>
        <v>Goiânia/GO</v>
      </c>
      <c r="G29" s="3" t="s">
        <v>112</v>
      </c>
      <c r="H29" s="7">
        <v>46071</v>
      </c>
      <c r="I29" s="7">
        <v>46072.5</v>
      </c>
      <c r="J29" s="7" t="s">
        <v>121</v>
      </c>
      <c r="K29" s="7"/>
      <c r="L29" s="38">
        <v>0</v>
      </c>
      <c r="M29" s="23">
        <v>438</v>
      </c>
      <c r="N29" s="42">
        <v>1.5</v>
      </c>
      <c r="O29" s="36">
        <f>Tabela13[[#This Row],[padrão_de_diária]]*Tabela13[[#This Row],[número_de_diárias]]</f>
        <v>657</v>
      </c>
      <c r="P29" s="31">
        <f>IFERROR(IF(Tabela13[[#This Row],[valor_total_das_passagens]]+Tabela13[[#This Row],[valor_total_diárias]]=0,0,Tabela13[[#This Row],[valor_total_das_passagens]]+Tabela13[[#This Row],[valor_total_diárias]]),0)</f>
        <v>657</v>
      </c>
      <c r="Q29" s="3" t="s">
        <v>117</v>
      </c>
      <c r="R29" s="35" t="s">
        <v>119</v>
      </c>
      <c r="S29" s="5"/>
    </row>
    <row r="30" spans="1:19" s="10" customFormat="1" ht="15.95" customHeight="1" x14ac:dyDescent="0.25">
      <c r="A30" s="2">
        <f t="shared" si="0"/>
        <v>29</v>
      </c>
      <c r="B30" s="2" t="s">
        <v>6</v>
      </c>
      <c r="C30" s="3" t="s">
        <v>245</v>
      </c>
      <c r="D30" s="4" t="s">
        <v>326</v>
      </c>
      <c r="E30" s="3" t="s">
        <v>391</v>
      </c>
      <c r="F30" s="3" t="str">
        <f>IF(Tabela13[[#This Row],[dependência_nav_brasil]]="","",_xlfn.XLOOKUP(Tabela13[[#This Row],[dependência_nav_brasil]],Tabela1[DNB],Tabela1[Aeroporto],"",0,1))</f>
        <v>Goiânia/GO</v>
      </c>
      <c r="G30" s="3" t="s">
        <v>112</v>
      </c>
      <c r="H30" s="7">
        <v>46078</v>
      </c>
      <c r="I30" s="7">
        <v>46079.5</v>
      </c>
      <c r="J30" s="7" t="s">
        <v>121</v>
      </c>
      <c r="K30" s="7"/>
      <c r="L30" s="38">
        <v>0</v>
      </c>
      <c r="M30" s="23">
        <v>345</v>
      </c>
      <c r="N30" s="42">
        <v>1.5</v>
      </c>
      <c r="O30" s="36">
        <f>Tabela13[[#This Row],[padrão_de_diária]]*Tabela13[[#This Row],[número_de_diárias]]</f>
        <v>517.5</v>
      </c>
      <c r="P30" s="31">
        <f>IFERROR(IF(Tabela13[[#This Row],[valor_total_das_passagens]]+Tabela13[[#This Row],[valor_total_diárias]]=0,0,Tabela13[[#This Row],[valor_total_das_passagens]]+Tabela13[[#This Row],[valor_total_diárias]]),0)</f>
        <v>517.5</v>
      </c>
      <c r="Q30" s="3" t="s">
        <v>117</v>
      </c>
      <c r="R30" s="35" t="s">
        <v>119</v>
      </c>
      <c r="S30" s="5"/>
    </row>
    <row r="31" spans="1:19" s="10" customFormat="1" ht="15.95" customHeight="1" x14ac:dyDescent="0.25">
      <c r="A31" s="2">
        <f t="shared" si="0"/>
        <v>30</v>
      </c>
      <c r="B31" s="2" t="s">
        <v>6</v>
      </c>
      <c r="C31" s="3" t="s">
        <v>254</v>
      </c>
      <c r="D31" s="4" t="s">
        <v>335</v>
      </c>
      <c r="E31" s="3" t="s">
        <v>177</v>
      </c>
      <c r="F31" s="3" t="str">
        <f>IF(Tabela13[[#This Row],[dependência_nav_brasil]]="","",_xlfn.XLOOKUP(Tabela13[[#This Row],[dependência_nav_brasil]],Tabela1[DNB],Tabela1[Aeroporto],"",0,1))</f>
        <v>Goiânia/GO</v>
      </c>
      <c r="G31" s="3" t="s">
        <v>169</v>
      </c>
      <c r="H31" s="7">
        <v>46066</v>
      </c>
      <c r="I31" s="7">
        <v>46095.5</v>
      </c>
      <c r="J31" s="7" t="s">
        <v>120</v>
      </c>
      <c r="K31" s="7" t="s">
        <v>131</v>
      </c>
      <c r="L31" s="38">
        <v>7207.8600000000006</v>
      </c>
      <c r="M31" s="23">
        <v>311</v>
      </c>
      <c r="N31" s="42">
        <v>29.5</v>
      </c>
      <c r="O31" s="36">
        <f>Tabela13[[#This Row],[padrão_de_diária]]*Tabela13[[#This Row],[número_de_diárias]]</f>
        <v>9174.5</v>
      </c>
      <c r="P31" s="31">
        <f>IFERROR(IF(Tabela13[[#This Row],[valor_total_das_passagens]]+Tabela13[[#This Row],[valor_total_diárias]]=0,0,Tabela13[[#This Row],[valor_total_das_passagens]]+Tabela13[[#This Row],[valor_total_diárias]]),0)</f>
        <v>16382.36</v>
      </c>
      <c r="Q31" s="3" t="s">
        <v>117</v>
      </c>
      <c r="R31" s="35" t="s">
        <v>381</v>
      </c>
      <c r="S31" s="5"/>
    </row>
    <row r="32" spans="1:19" s="10" customFormat="1" ht="15.95" customHeight="1" x14ac:dyDescent="0.25">
      <c r="A32" s="2">
        <f t="shared" si="0"/>
        <v>31</v>
      </c>
      <c r="B32" s="2" t="s">
        <v>7</v>
      </c>
      <c r="C32" s="3" t="s">
        <v>145</v>
      </c>
      <c r="D32" s="4" t="s">
        <v>159</v>
      </c>
      <c r="E32" s="3" t="s">
        <v>391</v>
      </c>
      <c r="F32" s="3" t="str">
        <f>IF(Tabela13[[#This Row],[dependência_nav_brasil]]="","",_xlfn.XLOOKUP(Tabela13[[#This Row],[dependência_nav_brasil]],Tabela1[DNB],Tabela1[Aeroporto],"",0,1))</f>
        <v>Guarulhos/SP</v>
      </c>
      <c r="G32" s="3" t="s">
        <v>178</v>
      </c>
      <c r="H32" s="7">
        <v>46055</v>
      </c>
      <c r="I32" s="7">
        <v>46059.5</v>
      </c>
      <c r="J32" s="7" t="s">
        <v>121</v>
      </c>
      <c r="K32" s="7"/>
      <c r="L32" s="38">
        <v>0</v>
      </c>
      <c r="M32" s="23">
        <v>438</v>
      </c>
      <c r="N32" s="42">
        <v>4.5</v>
      </c>
      <c r="O32" s="36">
        <f>Tabela13[[#This Row],[padrão_de_diária]]*Tabela13[[#This Row],[número_de_diárias]]</f>
        <v>1971</v>
      </c>
      <c r="P32" s="31">
        <f>IFERROR(IF(Tabela13[[#This Row],[valor_total_das_passagens]]+Tabela13[[#This Row],[valor_total_diárias]]=0,0,Tabela13[[#This Row],[valor_total_das_passagens]]+Tabela13[[#This Row],[valor_total_diárias]]),0)</f>
        <v>1971</v>
      </c>
      <c r="Q32" s="3" t="s">
        <v>118</v>
      </c>
      <c r="R32" s="35" t="s">
        <v>358</v>
      </c>
      <c r="S32" s="5"/>
    </row>
    <row r="33" spans="1:19" s="10" customFormat="1" ht="15.95" customHeight="1" x14ac:dyDescent="0.25">
      <c r="A33" s="2">
        <f t="shared" si="0"/>
        <v>32</v>
      </c>
      <c r="B33" s="2" t="s">
        <v>7</v>
      </c>
      <c r="C33" s="3" t="s">
        <v>141</v>
      </c>
      <c r="D33" s="4" t="s">
        <v>155</v>
      </c>
      <c r="E33" s="3" t="s">
        <v>391</v>
      </c>
      <c r="F33" s="3" t="str">
        <f>IF(Tabela13[[#This Row],[dependência_nav_brasil]]="","",_xlfn.XLOOKUP(Tabela13[[#This Row],[dependência_nav_brasil]],Tabela1[DNB],Tabela1[Aeroporto],"",0,1))</f>
        <v>Guarulhos/SP</v>
      </c>
      <c r="G33" s="3" t="s">
        <v>178</v>
      </c>
      <c r="H33" s="7">
        <v>46055</v>
      </c>
      <c r="I33" s="7">
        <v>46059.5</v>
      </c>
      <c r="J33" s="7" t="s">
        <v>121</v>
      </c>
      <c r="K33" s="7"/>
      <c r="L33" s="22">
        <v>0</v>
      </c>
      <c r="M33" s="21">
        <v>345</v>
      </c>
      <c r="N33" s="42">
        <v>4.5</v>
      </c>
      <c r="O33" s="36">
        <f>Tabela13[[#This Row],[padrão_de_diária]]*Tabela13[[#This Row],[número_de_diárias]]</f>
        <v>1552.5</v>
      </c>
      <c r="P33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3" s="3" t="s">
        <v>118</v>
      </c>
      <c r="R33" s="35" t="s">
        <v>358</v>
      </c>
      <c r="S33" s="5"/>
    </row>
    <row r="34" spans="1:19" s="10" customFormat="1" ht="15.95" customHeight="1" x14ac:dyDescent="0.25">
      <c r="A34" s="2">
        <f t="shared" si="0"/>
        <v>33</v>
      </c>
      <c r="B34" s="2" t="s">
        <v>7</v>
      </c>
      <c r="C34" s="3" t="s">
        <v>142</v>
      </c>
      <c r="D34" s="4" t="s">
        <v>156</v>
      </c>
      <c r="E34" s="3" t="s">
        <v>391</v>
      </c>
      <c r="F34" s="3" t="str">
        <f>IF(Tabela13[[#This Row],[dependência_nav_brasil]]="","",_xlfn.XLOOKUP(Tabela13[[#This Row],[dependência_nav_brasil]],Tabela1[DNB],Tabela1[Aeroporto],"",0,1))</f>
        <v>Guarulhos/SP</v>
      </c>
      <c r="G34" s="3" t="s">
        <v>178</v>
      </c>
      <c r="H34" s="7">
        <v>46055</v>
      </c>
      <c r="I34" s="7">
        <v>46059.5</v>
      </c>
      <c r="J34" s="7" t="s">
        <v>121</v>
      </c>
      <c r="K34" s="7"/>
      <c r="L34" s="38">
        <v>0</v>
      </c>
      <c r="M34" s="23">
        <v>345</v>
      </c>
      <c r="N34" s="42">
        <v>4.5</v>
      </c>
      <c r="O34" s="36">
        <f>Tabela13[[#This Row],[padrão_de_diária]]*Tabela13[[#This Row],[número_de_diárias]]</f>
        <v>1552.5</v>
      </c>
      <c r="P34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4" s="3" t="s">
        <v>118</v>
      </c>
      <c r="R34" s="35" t="s">
        <v>358</v>
      </c>
      <c r="S34" s="5"/>
    </row>
    <row r="35" spans="1:19" s="10" customFormat="1" ht="15.95" customHeight="1" x14ac:dyDescent="0.25">
      <c r="A35" s="2">
        <f t="shared" si="0"/>
        <v>34</v>
      </c>
      <c r="B35" s="2" t="s">
        <v>7</v>
      </c>
      <c r="C35" s="3" t="s">
        <v>146</v>
      </c>
      <c r="D35" s="4" t="s">
        <v>160</v>
      </c>
      <c r="E35" s="3" t="s">
        <v>391</v>
      </c>
      <c r="F35" s="3" t="str">
        <f>IF(Tabela13[[#This Row],[dependência_nav_brasil]]="","",_xlfn.XLOOKUP(Tabela13[[#This Row],[dependência_nav_brasil]],Tabela1[DNB],Tabela1[Aeroporto],"",0,1))</f>
        <v>Guarulhos/SP</v>
      </c>
      <c r="G35" s="3" t="s">
        <v>178</v>
      </c>
      <c r="H35" s="7">
        <v>46055</v>
      </c>
      <c r="I35" s="7">
        <v>46059.5</v>
      </c>
      <c r="J35" s="7" t="s">
        <v>121</v>
      </c>
      <c r="K35" s="7"/>
      <c r="L35" s="38">
        <v>0</v>
      </c>
      <c r="M35" s="23">
        <v>345</v>
      </c>
      <c r="N35" s="42">
        <v>4.5</v>
      </c>
      <c r="O35" s="36">
        <f>Tabela13[[#This Row],[padrão_de_diária]]*Tabela13[[#This Row],[número_de_diárias]]</f>
        <v>1552.5</v>
      </c>
      <c r="P35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5" s="3" t="s">
        <v>118</v>
      </c>
      <c r="R35" s="35" t="s">
        <v>358</v>
      </c>
      <c r="S35" s="5"/>
    </row>
    <row r="36" spans="1:19" s="10" customFormat="1" ht="15.95" customHeight="1" x14ac:dyDescent="0.25">
      <c r="A36" s="2">
        <f t="shared" si="0"/>
        <v>35</v>
      </c>
      <c r="B36" s="2" t="s">
        <v>7</v>
      </c>
      <c r="C36" s="3" t="s">
        <v>180</v>
      </c>
      <c r="D36" s="4" t="s">
        <v>262</v>
      </c>
      <c r="E36" s="3" t="s">
        <v>391</v>
      </c>
      <c r="F36" s="3" t="str">
        <f>IF(Tabela13[[#This Row],[dependência_nav_brasil]]="","",_xlfn.XLOOKUP(Tabela13[[#This Row],[dependência_nav_brasil]],Tabela1[DNB],Tabela1[Aeroporto],"",0,1))</f>
        <v>Guarulhos/SP</v>
      </c>
      <c r="G36" s="3" t="s">
        <v>178</v>
      </c>
      <c r="H36" s="7">
        <v>46055</v>
      </c>
      <c r="I36" s="7">
        <v>46059.5</v>
      </c>
      <c r="J36" s="7" t="s">
        <v>121</v>
      </c>
      <c r="K36" s="7"/>
      <c r="L36" s="38">
        <v>0</v>
      </c>
      <c r="M36" s="23">
        <v>345</v>
      </c>
      <c r="N36" s="42">
        <v>4.5</v>
      </c>
      <c r="O36" s="36">
        <f>Tabela13[[#This Row],[padrão_de_diária]]*Tabela13[[#This Row],[número_de_diárias]]</f>
        <v>1552.5</v>
      </c>
      <c r="P36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6" s="3" t="s">
        <v>118</v>
      </c>
      <c r="R36" s="35" t="s">
        <v>358</v>
      </c>
      <c r="S36" s="5"/>
    </row>
    <row r="37" spans="1:19" s="10" customFormat="1" ht="15.95" customHeight="1" x14ac:dyDescent="0.25">
      <c r="A37" s="2">
        <f t="shared" si="0"/>
        <v>36</v>
      </c>
      <c r="B37" s="2" t="s">
        <v>7</v>
      </c>
      <c r="C37" s="3" t="s">
        <v>181</v>
      </c>
      <c r="D37" s="4" t="s">
        <v>263</v>
      </c>
      <c r="E37" s="3" t="s">
        <v>391</v>
      </c>
      <c r="F37" s="3" t="str">
        <f>IF(Tabela13[[#This Row],[dependência_nav_brasil]]="","",_xlfn.XLOOKUP(Tabela13[[#This Row],[dependência_nav_brasil]],Tabela1[DNB],Tabela1[Aeroporto],"",0,1))</f>
        <v>Guarulhos/SP</v>
      </c>
      <c r="G37" s="3" t="s">
        <v>178</v>
      </c>
      <c r="H37" s="7">
        <v>46055</v>
      </c>
      <c r="I37" s="7">
        <v>46059.5</v>
      </c>
      <c r="J37" s="7" t="s">
        <v>121</v>
      </c>
      <c r="K37" s="7"/>
      <c r="L37" s="38">
        <v>0</v>
      </c>
      <c r="M37" s="23">
        <v>345</v>
      </c>
      <c r="N37" s="42">
        <v>4.5</v>
      </c>
      <c r="O37" s="36">
        <f>Tabela13[[#This Row],[padrão_de_diária]]*Tabela13[[#This Row],[número_de_diárias]]</f>
        <v>1552.5</v>
      </c>
      <c r="P37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7" s="3" t="s">
        <v>118</v>
      </c>
      <c r="R37" s="35" t="s">
        <v>358</v>
      </c>
      <c r="S37" s="5"/>
    </row>
    <row r="38" spans="1:19" s="10" customFormat="1" ht="15.95" customHeight="1" x14ac:dyDescent="0.25">
      <c r="A38" s="2">
        <f t="shared" si="0"/>
        <v>37</v>
      </c>
      <c r="B38" s="2" t="s">
        <v>7</v>
      </c>
      <c r="C38" s="3" t="s">
        <v>182</v>
      </c>
      <c r="D38" s="4" t="s">
        <v>402</v>
      </c>
      <c r="E38" s="3" t="s">
        <v>391</v>
      </c>
      <c r="F38" s="3" t="str">
        <f>IF(Tabela13[[#This Row],[dependência_nav_brasil]]="","",_xlfn.XLOOKUP(Tabela13[[#This Row],[dependência_nav_brasil]],Tabela1[DNB],Tabela1[Aeroporto],"",0,1))</f>
        <v>Guarulhos/SP</v>
      </c>
      <c r="G38" s="3" t="s">
        <v>178</v>
      </c>
      <c r="H38" s="7">
        <v>46055</v>
      </c>
      <c r="I38" s="7">
        <v>46059.5</v>
      </c>
      <c r="J38" s="7" t="s">
        <v>121</v>
      </c>
      <c r="K38" s="7"/>
      <c r="L38" s="38">
        <v>0</v>
      </c>
      <c r="M38" s="23">
        <v>345</v>
      </c>
      <c r="N38" s="42">
        <v>4.5</v>
      </c>
      <c r="O38" s="36">
        <f>Tabela13[[#This Row],[padrão_de_diária]]*Tabela13[[#This Row],[número_de_diárias]]</f>
        <v>1552.5</v>
      </c>
      <c r="P38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8" s="3" t="s">
        <v>118</v>
      </c>
      <c r="R38" s="35" t="s">
        <v>358</v>
      </c>
      <c r="S38" s="5"/>
    </row>
    <row r="39" spans="1:19" s="10" customFormat="1" ht="15.95" customHeight="1" x14ac:dyDescent="0.25">
      <c r="A39" s="2">
        <f t="shared" si="0"/>
        <v>38</v>
      </c>
      <c r="B39" s="2" t="s">
        <v>7</v>
      </c>
      <c r="C39" s="3" t="s">
        <v>183</v>
      </c>
      <c r="D39" s="4" t="s">
        <v>264</v>
      </c>
      <c r="E39" s="3" t="s">
        <v>391</v>
      </c>
      <c r="F39" s="3" t="str">
        <f>IF(Tabela13[[#This Row],[dependência_nav_brasil]]="","",_xlfn.XLOOKUP(Tabela13[[#This Row],[dependência_nav_brasil]],Tabela1[DNB],Tabela1[Aeroporto],"",0,1))</f>
        <v>Guarulhos/SP</v>
      </c>
      <c r="G39" s="3" t="s">
        <v>178</v>
      </c>
      <c r="H39" s="7">
        <v>46055</v>
      </c>
      <c r="I39" s="7">
        <v>46059.5</v>
      </c>
      <c r="J39" s="7" t="s">
        <v>121</v>
      </c>
      <c r="K39" s="7"/>
      <c r="L39" s="22">
        <v>0</v>
      </c>
      <c r="M39" s="21">
        <v>345</v>
      </c>
      <c r="N39" s="14">
        <v>4.5</v>
      </c>
      <c r="O39" s="36">
        <f>Tabela13[[#This Row],[padrão_de_diária]]*Tabela13[[#This Row],[número_de_diárias]]</f>
        <v>1552.5</v>
      </c>
      <c r="P39" s="39">
        <f>IFERROR(IF(Tabela13[[#This Row],[valor_total_das_passagens]]+Tabela13[[#This Row],[valor_total_diárias]]=0,0,Tabela13[[#This Row],[valor_total_das_passagens]]+Tabela13[[#This Row],[valor_total_diárias]]),0)</f>
        <v>1552.5</v>
      </c>
      <c r="Q39" s="32" t="s">
        <v>118</v>
      </c>
      <c r="R39" s="35" t="s">
        <v>358</v>
      </c>
      <c r="S39" s="5"/>
    </row>
    <row r="40" spans="1:19" s="10" customFormat="1" ht="15.95" customHeight="1" x14ac:dyDescent="0.25">
      <c r="A40" s="2">
        <f t="shared" si="0"/>
        <v>39</v>
      </c>
      <c r="B40" s="2" t="s">
        <v>7</v>
      </c>
      <c r="C40" s="3" t="s">
        <v>184</v>
      </c>
      <c r="D40" s="4" t="s">
        <v>265</v>
      </c>
      <c r="E40" s="3" t="s">
        <v>391</v>
      </c>
      <c r="F40" s="3" t="str">
        <f>IF(Tabela13[[#This Row],[dependência_nav_brasil]]="","",_xlfn.XLOOKUP(Tabela13[[#This Row],[dependência_nav_brasil]],Tabela1[DNB],Tabela1[Aeroporto],"",0,1))</f>
        <v>Guarulhos/SP</v>
      </c>
      <c r="G40" s="3" t="s">
        <v>178</v>
      </c>
      <c r="H40" s="7">
        <v>46055</v>
      </c>
      <c r="I40" s="7">
        <v>46059.5</v>
      </c>
      <c r="J40" s="7" t="s">
        <v>121</v>
      </c>
      <c r="K40" s="7"/>
      <c r="L40" s="38">
        <v>0</v>
      </c>
      <c r="M40" s="23">
        <v>345</v>
      </c>
      <c r="N40" s="14">
        <v>4.5</v>
      </c>
      <c r="O40" s="36">
        <f>Tabela13[[#This Row],[padrão_de_diária]]*Tabela13[[#This Row],[número_de_diárias]]</f>
        <v>1552.5</v>
      </c>
      <c r="P40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0" s="32" t="s">
        <v>118</v>
      </c>
      <c r="R40" s="35" t="s">
        <v>358</v>
      </c>
      <c r="S40" s="5"/>
    </row>
    <row r="41" spans="1:19" s="10" customFormat="1" ht="15.95" customHeight="1" x14ac:dyDescent="0.25">
      <c r="A41" s="2">
        <f t="shared" si="0"/>
        <v>40</v>
      </c>
      <c r="B41" s="2" t="s">
        <v>7</v>
      </c>
      <c r="C41" s="3" t="s">
        <v>185</v>
      </c>
      <c r="D41" s="4" t="s">
        <v>266</v>
      </c>
      <c r="E41" s="3" t="s">
        <v>391</v>
      </c>
      <c r="F41" s="3" t="str">
        <f>IF(Tabela13[[#This Row],[dependência_nav_brasil]]="","",_xlfn.XLOOKUP(Tabela13[[#This Row],[dependência_nav_brasil]],Tabela1[DNB],Tabela1[Aeroporto],"",0,1))</f>
        <v>Guarulhos/SP</v>
      </c>
      <c r="G41" s="3" t="s">
        <v>178</v>
      </c>
      <c r="H41" s="7">
        <v>46055</v>
      </c>
      <c r="I41" s="7">
        <v>46059.5</v>
      </c>
      <c r="J41" s="7" t="s">
        <v>121</v>
      </c>
      <c r="K41" s="7"/>
      <c r="L41" s="38">
        <v>0</v>
      </c>
      <c r="M41" s="23">
        <v>345</v>
      </c>
      <c r="N41" s="14">
        <v>4.5</v>
      </c>
      <c r="O41" s="36">
        <f>Tabela13[[#This Row],[padrão_de_diária]]*Tabela13[[#This Row],[número_de_diárias]]</f>
        <v>1552.5</v>
      </c>
      <c r="P41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1" s="32" t="s">
        <v>118</v>
      </c>
      <c r="R41" s="35" t="s">
        <v>358</v>
      </c>
      <c r="S41" s="5"/>
    </row>
    <row r="42" spans="1:19" s="10" customFormat="1" ht="15.95" customHeight="1" x14ac:dyDescent="0.25">
      <c r="A42" s="2">
        <f t="shared" si="0"/>
        <v>41</v>
      </c>
      <c r="B42" s="2" t="s">
        <v>7</v>
      </c>
      <c r="C42" s="3" t="s">
        <v>206</v>
      </c>
      <c r="D42" s="4" t="s">
        <v>287</v>
      </c>
      <c r="E42" s="3" t="s">
        <v>391</v>
      </c>
      <c r="F42" s="3" t="str">
        <f>IF(Tabela13[[#This Row],[dependência_nav_brasil]]="","",_xlfn.XLOOKUP(Tabela13[[#This Row],[dependência_nav_brasil]],Tabela1[DNB],Tabela1[Aeroporto],"",0,1))</f>
        <v>Guarulhos/SP</v>
      </c>
      <c r="G42" s="3" t="s">
        <v>178</v>
      </c>
      <c r="H42" s="7">
        <v>46062</v>
      </c>
      <c r="I42" s="7">
        <v>46066.5</v>
      </c>
      <c r="J42" s="7" t="s">
        <v>121</v>
      </c>
      <c r="K42" s="7"/>
      <c r="L42" s="38">
        <v>0</v>
      </c>
      <c r="M42" s="23">
        <v>345</v>
      </c>
      <c r="N42" s="14">
        <v>4.5</v>
      </c>
      <c r="O42" s="36">
        <f>Tabela13[[#This Row],[padrão_de_diária]]*Tabela13[[#This Row],[número_de_diárias]]</f>
        <v>1552.5</v>
      </c>
      <c r="P42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2" s="32" t="s">
        <v>118</v>
      </c>
      <c r="R42" s="35" t="s">
        <v>362</v>
      </c>
      <c r="S42" s="5"/>
    </row>
    <row r="43" spans="1:19" s="10" customFormat="1" ht="15.95" customHeight="1" x14ac:dyDescent="0.25">
      <c r="A43" s="2">
        <f t="shared" si="0"/>
        <v>42</v>
      </c>
      <c r="B43" s="2" t="s">
        <v>7</v>
      </c>
      <c r="C43" s="3" t="s">
        <v>144</v>
      </c>
      <c r="D43" s="4" t="s">
        <v>158</v>
      </c>
      <c r="E43" s="3" t="s">
        <v>391</v>
      </c>
      <c r="F43" s="3" t="str">
        <f>IF(Tabela13[[#This Row],[dependência_nav_brasil]]="","",_xlfn.XLOOKUP(Tabela13[[#This Row],[dependência_nav_brasil]],Tabela1[DNB],Tabela1[Aeroporto],"",0,1))</f>
        <v>Guarulhos/SP</v>
      </c>
      <c r="G43" s="3" t="s">
        <v>178</v>
      </c>
      <c r="H43" s="7">
        <v>46062</v>
      </c>
      <c r="I43" s="7">
        <v>46066.5</v>
      </c>
      <c r="J43" s="7" t="s">
        <v>121</v>
      </c>
      <c r="K43" s="7"/>
      <c r="L43" s="38">
        <v>0</v>
      </c>
      <c r="M43" s="23">
        <v>438</v>
      </c>
      <c r="N43" s="14">
        <v>4.5</v>
      </c>
      <c r="O43" s="36">
        <f>Tabela13[[#This Row],[padrão_de_diária]]*Tabela13[[#This Row],[número_de_diárias]]</f>
        <v>1971</v>
      </c>
      <c r="P43" s="31">
        <f>IFERROR(IF(Tabela13[[#This Row],[valor_total_das_passagens]]+Tabela13[[#This Row],[valor_total_diárias]]=0,0,Tabela13[[#This Row],[valor_total_das_passagens]]+Tabela13[[#This Row],[valor_total_diárias]]),0)</f>
        <v>1971</v>
      </c>
      <c r="Q43" s="32" t="s">
        <v>118</v>
      </c>
      <c r="R43" s="35" t="s">
        <v>362</v>
      </c>
      <c r="S43" s="5"/>
    </row>
    <row r="44" spans="1:19" s="10" customFormat="1" ht="15.95" customHeight="1" x14ac:dyDescent="0.25">
      <c r="A44" s="2">
        <f t="shared" si="0"/>
        <v>43</v>
      </c>
      <c r="B44" s="2" t="s">
        <v>7</v>
      </c>
      <c r="C44" s="3" t="s">
        <v>140</v>
      </c>
      <c r="D44" s="4" t="s">
        <v>154</v>
      </c>
      <c r="E44" s="3" t="s">
        <v>391</v>
      </c>
      <c r="F44" s="3" t="str">
        <f>IF(Tabela13[[#This Row],[dependência_nav_brasil]]="","",_xlfn.XLOOKUP(Tabela13[[#This Row],[dependência_nav_brasil]],Tabela1[DNB],Tabela1[Aeroporto],"",0,1))</f>
        <v>Guarulhos/SP</v>
      </c>
      <c r="G44" s="3" t="s">
        <v>178</v>
      </c>
      <c r="H44" s="7">
        <v>46062</v>
      </c>
      <c r="I44" s="7">
        <v>46066.5</v>
      </c>
      <c r="J44" s="7" t="s">
        <v>121</v>
      </c>
      <c r="K44" s="7"/>
      <c r="L44" s="38">
        <v>0</v>
      </c>
      <c r="M44" s="23">
        <v>345</v>
      </c>
      <c r="N44" s="14">
        <v>4.5</v>
      </c>
      <c r="O44" s="36">
        <f>Tabela13[[#This Row],[padrão_de_diária]]*Tabela13[[#This Row],[número_de_diárias]]</f>
        <v>1552.5</v>
      </c>
      <c r="P44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4" s="32" t="s">
        <v>118</v>
      </c>
      <c r="R44" s="35" t="s">
        <v>362</v>
      </c>
      <c r="S44" s="5"/>
    </row>
    <row r="45" spans="1:19" s="10" customFormat="1" ht="15.95" customHeight="1" x14ac:dyDescent="0.25">
      <c r="A45" s="2">
        <f t="shared" si="0"/>
        <v>44</v>
      </c>
      <c r="B45" s="2" t="s">
        <v>7</v>
      </c>
      <c r="C45" s="3" t="s">
        <v>146</v>
      </c>
      <c r="D45" s="4" t="s">
        <v>160</v>
      </c>
      <c r="E45" s="3" t="s">
        <v>391</v>
      </c>
      <c r="F45" s="3" t="str">
        <f>IF(Tabela13[[#This Row],[dependência_nav_brasil]]="","",_xlfn.XLOOKUP(Tabela13[[#This Row],[dependência_nav_brasil]],Tabela1[DNB],Tabela1[Aeroporto],"",0,1))</f>
        <v>Guarulhos/SP</v>
      </c>
      <c r="G45" s="3" t="s">
        <v>178</v>
      </c>
      <c r="H45" s="7">
        <v>46062</v>
      </c>
      <c r="I45" s="7">
        <v>46066.5</v>
      </c>
      <c r="J45" s="7" t="s">
        <v>121</v>
      </c>
      <c r="K45" s="7"/>
      <c r="L45" s="38">
        <v>0</v>
      </c>
      <c r="M45" s="23">
        <v>345</v>
      </c>
      <c r="N45" s="14">
        <v>4.5</v>
      </c>
      <c r="O45" s="36">
        <f>Tabela13[[#This Row],[padrão_de_diária]]*Tabela13[[#This Row],[número_de_diárias]]</f>
        <v>1552.5</v>
      </c>
      <c r="P45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5" s="32" t="s">
        <v>118</v>
      </c>
      <c r="R45" s="35" t="s">
        <v>362</v>
      </c>
      <c r="S45" s="5"/>
    </row>
    <row r="46" spans="1:19" s="10" customFormat="1" ht="15.95" customHeight="1" x14ac:dyDescent="0.25">
      <c r="A46" s="2">
        <f t="shared" si="0"/>
        <v>45</v>
      </c>
      <c r="B46" s="2" t="s">
        <v>7</v>
      </c>
      <c r="C46" s="3" t="s">
        <v>214</v>
      </c>
      <c r="D46" s="4" t="s">
        <v>295</v>
      </c>
      <c r="E46" s="3" t="s">
        <v>391</v>
      </c>
      <c r="F46" s="3" t="str">
        <f>IF(Tabela13[[#This Row],[dependência_nav_brasil]]="","",_xlfn.XLOOKUP(Tabela13[[#This Row],[dependência_nav_brasil]],Tabela1[DNB],Tabela1[Aeroporto],"",0,1))</f>
        <v>Guarulhos/SP</v>
      </c>
      <c r="G46" s="3" t="s">
        <v>178</v>
      </c>
      <c r="H46" s="7">
        <v>46062</v>
      </c>
      <c r="I46" s="7">
        <v>46066.5</v>
      </c>
      <c r="J46" s="7" t="s">
        <v>121</v>
      </c>
      <c r="K46" s="7"/>
      <c r="L46" s="22">
        <v>0</v>
      </c>
      <c r="M46" s="21">
        <v>345</v>
      </c>
      <c r="N46" s="14">
        <v>4.5</v>
      </c>
      <c r="O46" s="36">
        <f>Tabela13[[#This Row],[padrão_de_diária]]*Tabela13[[#This Row],[número_de_diárias]]</f>
        <v>1552.5</v>
      </c>
      <c r="P46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6" s="32" t="s">
        <v>118</v>
      </c>
      <c r="R46" s="35" t="s">
        <v>362</v>
      </c>
      <c r="S46" s="5"/>
    </row>
    <row r="47" spans="1:19" s="10" customFormat="1" ht="15.95" customHeight="1" x14ac:dyDescent="0.25">
      <c r="A47" s="2">
        <f t="shared" si="0"/>
        <v>46</v>
      </c>
      <c r="B47" s="2" t="s">
        <v>7</v>
      </c>
      <c r="C47" s="3" t="s">
        <v>146</v>
      </c>
      <c r="D47" s="4" t="s">
        <v>160</v>
      </c>
      <c r="E47" s="3" t="s">
        <v>391</v>
      </c>
      <c r="F47" s="3" t="str">
        <f>IF(Tabela13[[#This Row],[dependência_nav_brasil]]="","",_xlfn.XLOOKUP(Tabela13[[#This Row],[dependência_nav_brasil]],Tabela1[DNB],Tabela1[Aeroporto],"",0,1))</f>
        <v>Guarulhos/SP</v>
      </c>
      <c r="G47" s="3" t="s">
        <v>178</v>
      </c>
      <c r="H47" s="7">
        <v>46076</v>
      </c>
      <c r="I47" s="7">
        <v>46080.5</v>
      </c>
      <c r="J47" s="7" t="s">
        <v>121</v>
      </c>
      <c r="K47" s="7"/>
      <c r="L47" s="38">
        <v>0</v>
      </c>
      <c r="M47" s="23">
        <v>345</v>
      </c>
      <c r="N47" s="14">
        <v>4.5</v>
      </c>
      <c r="O47" s="36">
        <f>Tabela13[[#This Row],[padrão_de_diária]]*Tabela13[[#This Row],[número_de_diárias]]</f>
        <v>1552.5</v>
      </c>
      <c r="P47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7" s="32" t="s">
        <v>118</v>
      </c>
      <c r="R47" s="35" t="s">
        <v>362</v>
      </c>
      <c r="S47" s="5"/>
    </row>
    <row r="48" spans="1:19" s="10" customFormat="1" ht="15.95" customHeight="1" x14ac:dyDescent="0.25">
      <c r="A48" s="2">
        <f t="shared" si="0"/>
        <v>47</v>
      </c>
      <c r="B48" s="2" t="s">
        <v>7</v>
      </c>
      <c r="C48" s="3" t="s">
        <v>217</v>
      </c>
      <c r="D48" s="4" t="s">
        <v>298</v>
      </c>
      <c r="E48" s="3" t="s">
        <v>391</v>
      </c>
      <c r="F48" s="3" t="str">
        <f>IF(Tabela13[[#This Row],[dependência_nav_brasil]]="","",_xlfn.XLOOKUP(Tabela13[[#This Row],[dependência_nav_brasil]],Tabela1[DNB],Tabela1[Aeroporto],"",0,1))</f>
        <v>Guarulhos/SP</v>
      </c>
      <c r="G48" s="3" t="s">
        <v>178</v>
      </c>
      <c r="H48" s="7">
        <v>46076</v>
      </c>
      <c r="I48" s="7">
        <v>46080.5</v>
      </c>
      <c r="J48" s="7" t="s">
        <v>121</v>
      </c>
      <c r="K48" s="7"/>
      <c r="L48" s="38">
        <v>0</v>
      </c>
      <c r="M48" s="23">
        <v>345</v>
      </c>
      <c r="N48" s="14">
        <v>4.5</v>
      </c>
      <c r="O48" s="36">
        <f>Tabela13[[#This Row],[padrão_de_diária]]*Tabela13[[#This Row],[número_de_diárias]]</f>
        <v>1552.5</v>
      </c>
      <c r="P48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8" s="32" t="s">
        <v>118</v>
      </c>
      <c r="R48" s="35" t="s">
        <v>362</v>
      </c>
      <c r="S48" s="5"/>
    </row>
    <row r="49" spans="1:19" s="10" customFormat="1" ht="15.95" customHeight="1" x14ac:dyDescent="0.25">
      <c r="A49" s="2">
        <f t="shared" si="0"/>
        <v>48</v>
      </c>
      <c r="B49" s="2" t="s">
        <v>7</v>
      </c>
      <c r="C49" s="3" t="s">
        <v>138</v>
      </c>
      <c r="D49" s="4" t="s">
        <v>152</v>
      </c>
      <c r="E49" s="3" t="s">
        <v>398</v>
      </c>
      <c r="F49" s="3" t="str">
        <f>IF(Tabela13[[#This Row],[dependência_nav_brasil]]="","",_xlfn.XLOOKUP(Tabela13[[#This Row],[dependência_nav_brasil]],Tabela1[DNB],Tabela1[Aeroporto],"",0,1))</f>
        <v>Guarulhos/SP</v>
      </c>
      <c r="G49" s="3" t="s">
        <v>350</v>
      </c>
      <c r="H49" s="7">
        <v>46055</v>
      </c>
      <c r="I49" s="7">
        <v>46059.5</v>
      </c>
      <c r="J49" s="7" t="s">
        <v>120</v>
      </c>
      <c r="K49" s="7" t="s">
        <v>403</v>
      </c>
      <c r="L49" s="38">
        <v>6518.88</v>
      </c>
      <c r="M49" s="23">
        <v>345</v>
      </c>
      <c r="N49" s="14">
        <v>4.5</v>
      </c>
      <c r="O49" s="36">
        <f>Tabela13[[#This Row],[padrão_de_diária]]*Tabela13[[#This Row],[número_de_diárias]]</f>
        <v>1552.5</v>
      </c>
      <c r="P49" s="31">
        <f>IFERROR(IF(Tabela13[[#This Row],[valor_total_das_passagens]]+Tabela13[[#This Row],[valor_total_diárias]]=0,0,Tabela13[[#This Row],[valor_total_das_passagens]]+Tabela13[[#This Row],[valor_total_diárias]]),0)</f>
        <v>8071.38</v>
      </c>
      <c r="Q49" s="32" t="s">
        <v>117</v>
      </c>
      <c r="R49" s="35" t="s">
        <v>370</v>
      </c>
      <c r="S49" s="5"/>
    </row>
    <row r="50" spans="1:19" s="10" customFormat="1" ht="15.95" customHeight="1" x14ac:dyDescent="0.25">
      <c r="A50" s="2">
        <f t="shared" si="0"/>
        <v>49</v>
      </c>
      <c r="B50" s="2" t="s">
        <v>7</v>
      </c>
      <c r="C50" s="3" t="s">
        <v>226</v>
      </c>
      <c r="D50" s="4" t="s">
        <v>307</v>
      </c>
      <c r="E50" s="3" t="s">
        <v>395</v>
      </c>
      <c r="F50" s="3" t="str">
        <f>IF(Tabela13[[#This Row],[dependência_nav_brasil]]="","",_xlfn.XLOOKUP(Tabela13[[#This Row],[dependência_nav_brasil]],Tabela1[DNB],Tabela1[Aeroporto],"",0,1))</f>
        <v>Guarulhos/SP</v>
      </c>
      <c r="G50" s="3" t="s">
        <v>350</v>
      </c>
      <c r="H50" s="7">
        <v>46055</v>
      </c>
      <c r="I50" s="7">
        <v>46059.5</v>
      </c>
      <c r="J50" s="7" t="s">
        <v>120</v>
      </c>
      <c r="K50" s="7" t="s">
        <v>403</v>
      </c>
      <c r="L50" s="38">
        <v>5824.88</v>
      </c>
      <c r="M50" s="23">
        <v>438</v>
      </c>
      <c r="N50" s="14">
        <v>4.5</v>
      </c>
      <c r="O50" s="36">
        <f>Tabela13[[#This Row],[padrão_de_diária]]*Tabela13[[#This Row],[número_de_diárias]]</f>
        <v>1971</v>
      </c>
      <c r="P50" s="31">
        <f>IFERROR(IF(Tabela13[[#This Row],[valor_total_das_passagens]]+Tabela13[[#This Row],[valor_total_diárias]]=0,0,Tabela13[[#This Row],[valor_total_das_passagens]]+Tabela13[[#This Row],[valor_total_diárias]]),0)</f>
        <v>7795.88</v>
      </c>
      <c r="Q50" s="32" t="s">
        <v>117</v>
      </c>
      <c r="R50" s="35" t="s">
        <v>371</v>
      </c>
      <c r="S50" s="5"/>
    </row>
    <row r="51" spans="1:19" s="10" customFormat="1" ht="15.95" customHeight="1" x14ac:dyDescent="0.25">
      <c r="A51" s="2">
        <f t="shared" si="0"/>
        <v>50</v>
      </c>
      <c r="B51" s="2" t="s">
        <v>7</v>
      </c>
      <c r="C51" s="3" t="s">
        <v>227</v>
      </c>
      <c r="D51" s="4" t="s">
        <v>308</v>
      </c>
      <c r="E51" s="3" t="s">
        <v>391</v>
      </c>
      <c r="F51" s="3" t="str">
        <f>IF(Tabela13[[#This Row],[dependência_nav_brasil]]="","",_xlfn.XLOOKUP(Tabela13[[#This Row],[dependência_nav_brasil]],Tabela1[DNB],Tabela1[Aeroporto],"",0,1))</f>
        <v>Guarulhos/SP</v>
      </c>
      <c r="G51" s="3" t="s">
        <v>178</v>
      </c>
      <c r="H51" s="7">
        <v>46076</v>
      </c>
      <c r="I51" s="7">
        <v>46080.5</v>
      </c>
      <c r="J51" s="7" t="s">
        <v>121</v>
      </c>
      <c r="K51" s="7"/>
      <c r="L51" s="38">
        <v>0</v>
      </c>
      <c r="M51" s="23">
        <v>345</v>
      </c>
      <c r="N51" s="42">
        <v>4.5</v>
      </c>
      <c r="O51" s="36">
        <f>Tabela13[[#This Row],[padrão_de_diária]]*Tabela13[[#This Row],[número_de_diárias]]</f>
        <v>1552.5</v>
      </c>
      <c r="P51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51" s="3" t="s">
        <v>118</v>
      </c>
      <c r="R51" s="35" t="s">
        <v>372</v>
      </c>
      <c r="S51" s="5"/>
    </row>
    <row r="52" spans="1:19" s="10" customFormat="1" ht="15.95" customHeight="1" x14ac:dyDescent="0.25">
      <c r="A52" s="2">
        <f t="shared" si="0"/>
        <v>51</v>
      </c>
      <c r="B52" s="2" t="s">
        <v>7</v>
      </c>
      <c r="C52" s="3" t="s">
        <v>228</v>
      </c>
      <c r="D52" s="4" t="s">
        <v>309</v>
      </c>
      <c r="E52" s="3" t="s">
        <v>391</v>
      </c>
      <c r="F52" s="3" t="str">
        <f>IF(Tabela13[[#This Row],[dependência_nav_brasil]]="","",_xlfn.XLOOKUP(Tabela13[[#This Row],[dependência_nav_brasil]],Tabela1[DNB],Tabela1[Aeroporto],"",0,1))</f>
        <v>Guarulhos/SP</v>
      </c>
      <c r="G52" s="3" t="s">
        <v>178</v>
      </c>
      <c r="H52" s="7">
        <v>46062</v>
      </c>
      <c r="I52" s="7">
        <v>46066.5</v>
      </c>
      <c r="J52" s="7" t="s">
        <v>121</v>
      </c>
      <c r="K52" s="7"/>
      <c r="L52" s="38">
        <v>0</v>
      </c>
      <c r="M52" s="23">
        <v>345</v>
      </c>
      <c r="N52" s="42">
        <v>4.5</v>
      </c>
      <c r="O52" s="36">
        <f>Tabela13[[#This Row],[padrão_de_diária]]*Tabela13[[#This Row],[número_de_diárias]]</f>
        <v>1552.5</v>
      </c>
      <c r="P52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52" s="3" t="s">
        <v>118</v>
      </c>
      <c r="R52" s="35" t="s">
        <v>372</v>
      </c>
      <c r="S52" s="5"/>
    </row>
    <row r="53" spans="1:19" s="40" customFormat="1" ht="15.95" customHeight="1" x14ac:dyDescent="0.25">
      <c r="A53" s="2">
        <f t="shared" si="0"/>
        <v>52</v>
      </c>
      <c r="B53" s="2" t="s">
        <v>7</v>
      </c>
      <c r="C53" s="3" t="s">
        <v>142</v>
      </c>
      <c r="D53" s="4" t="s">
        <v>156</v>
      </c>
      <c r="E53" s="3" t="s">
        <v>391</v>
      </c>
      <c r="F53" s="3" t="str">
        <f>IF(Tabela13[[#This Row],[dependência_nav_brasil]]="","",_xlfn.XLOOKUP(Tabela13[[#This Row],[dependência_nav_brasil]],Tabela1[DNB],Tabela1[Aeroporto],"",0,1))</f>
        <v>Guarulhos/SP</v>
      </c>
      <c r="G53" s="3" t="s">
        <v>178</v>
      </c>
      <c r="H53" s="7">
        <v>46076</v>
      </c>
      <c r="I53" s="7">
        <v>46080.5</v>
      </c>
      <c r="J53" s="7" t="s">
        <v>121</v>
      </c>
      <c r="K53" s="7"/>
      <c r="L53" s="22">
        <v>0</v>
      </c>
      <c r="M53" s="21">
        <v>345</v>
      </c>
      <c r="N53" s="42">
        <v>4.5</v>
      </c>
      <c r="O53" s="36">
        <f>Tabela13[[#This Row],[padrão_de_diária]]*Tabela13[[#This Row],[número_de_diárias]]</f>
        <v>1552.5</v>
      </c>
      <c r="P53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53" s="3" t="s">
        <v>118</v>
      </c>
      <c r="R53" s="35" t="s">
        <v>372</v>
      </c>
      <c r="S53" s="5"/>
    </row>
    <row r="54" spans="1:19" s="40" customFormat="1" ht="15.95" customHeight="1" x14ac:dyDescent="0.25">
      <c r="A54" s="2">
        <f t="shared" si="0"/>
        <v>53</v>
      </c>
      <c r="B54" s="2" t="s">
        <v>7</v>
      </c>
      <c r="C54" s="3" t="s">
        <v>229</v>
      </c>
      <c r="D54" s="4" t="s">
        <v>310</v>
      </c>
      <c r="E54" s="3" t="s">
        <v>391</v>
      </c>
      <c r="F54" s="3" t="str">
        <f>IF(Tabela13[[#This Row],[dependência_nav_brasil]]="","",_xlfn.XLOOKUP(Tabela13[[#This Row],[dependência_nav_brasil]],Tabela1[DNB],Tabela1[Aeroporto],"",0,1))</f>
        <v>Guarulhos/SP</v>
      </c>
      <c r="G54" s="3" t="s">
        <v>178</v>
      </c>
      <c r="H54" s="7">
        <v>46076</v>
      </c>
      <c r="I54" s="7">
        <v>46080.5</v>
      </c>
      <c r="J54" s="7" t="s">
        <v>121</v>
      </c>
      <c r="K54" s="7"/>
      <c r="L54" s="38">
        <v>0</v>
      </c>
      <c r="M54" s="23">
        <v>345</v>
      </c>
      <c r="N54" s="42">
        <v>4.5</v>
      </c>
      <c r="O54" s="36">
        <f>Tabela13[[#This Row],[padrão_de_diária]]*Tabela13[[#This Row],[número_de_diárias]]</f>
        <v>1552.5</v>
      </c>
      <c r="P54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54" s="3" t="s">
        <v>118</v>
      </c>
      <c r="R54" s="35" t="s">
        <v>372</v>
      </c>
      <c r="S54" s="5"/>
    </row>
    <row r="55" spans="1:19" s="10" customFormat="1" ht="15.95" customHeight="1" x14ac:dyDescent="0.25">
      <c r="A55" s="2">
        <f t="shared" si="0"/>
        <v>54</v>
      </c>
      <c r="B55" s="2" t="s">
        <v>7</v>
      </c>
      <c r="C55" s="3" t="s">
        <v>230</v>
      </c>
      <c r="D55" s="4" t="s">
        <v>311</v>
      </c>
      <c r="E55" s="3" t="s">
        <v>391</v>
      </c>
      <c r="F55" s="3" t="str">
        <f>IF(Tabela13[[#This Row],[dependência_nav_brasil]]="","",_xlfn.XLOOKUP(Tabela13[[#This Row],[dependência_nav_brasil]],Tabela1[DNB],Tabela1[Aeroporto],"",0,1))</f>
        <v>Guarulhos/SP</v>
      </c>
      <c r="G55" s="3" t="s">
        <v>178</v>
      </c>
      <c r="H55" s="7">
        <v>46062</v>
      </c>
      <c r="I55" s="7">
        <v>46066.5</v>
      </c>
      <c r="J55" s="7" t="s">
        <v>121</v>
      </c>
      <c r="K55" s="7"/>
      <c r="L55" s="38">
        <v>0</v>
      </c>
      <c r="M55" s="23">
        <v>438</v>
      </c>
      <c r="N55" s="14">
        <v>4.5</v>
      </c>
      <c r="O55" s="36">
        <f>Tabela13[[#This Row],[padrão_de_diária]]*Tabela13[[#This Row],[número_de_diárias]]</f>
        <v>1971</v>
      </c>
      <c r="P55" s="31">
        <f>IFERROR(IF(Tabela13[[#This Row],[valor_total_das_passagens]]+Tabela13[[#This Row],[valor_total_diárias]]=0,0,Tabela13[[#This Row],[valor_total_das_passagens]]+Tabela13[[#This Row],[valor_total_diárias]]),0)</f>
        <v>1971</v>
      </c>
      <c r="Q55" s="32" t="s">
        <v>118</v>
      </c>
      <c r="R55" s="35" t="s">
        <v>372</v>
      </c>
      <c r="S55" s="43"/>
    </row>
    <row r="56" spans="1:19" s="10" customFormat="1" ht="15.95" customHeight="1" x14ac:dyDescent="0.25">
      <c r="A56" s="2">
        <f t="shared" si="0"/>
        <v>55</v>
      </c>
      <c r="B56" s="2" t="s">
        <v>7</v>
      </c>
      <c r="C56" s="3" t="s">
        <v>145</v>
      </c>
      <c r="D56" s="4" t="s">
        <v>159</v>
      </c>
      <c r="E56" s="3" t="s">
        <v>391</v>
      </c>
      <c r="F56" s="3" t="str">
        <f>IF(Tabela13[[#This Row],[dependência_nav_brasil]]="","",_xlfn.XLOOKUP(Tabela13[[#This Row],[dependência_nav_brasil]],Tabela1[DNB],Tabela1[Aeroporto],"",0,1))</f>
        <v>Guarulhos/SP</v>
      </c>
      <c r="G56" s="3" t="s">
        <v>178</v>
      </c>
      <c r="H56" s="7">
        <v>46062</v>
      </c>
      <c r="I56" s="7">
        <v>46066.5</v>
      </c>
      <c r="J56" s="7" t="s">
        <v>121</v>
      </c>
      <c r="K56" s="7"/>
      <c r="L56" s="22">
        <v>0</v>
      </c>
      <c r="M56" s="21">
        <v>438</v>
      </c>
      <c r="N56" s="14">
        <v>4.5</v>
      </c>
      <c r="O56" s="36">
        <f>Tabela13[[#This Row],[padrão_de_diária]]*Tabela13[[#This Row],[número_de_diárias]]</f>
        <v>1971</v>
      </c>
      <c r="P56" s="31">
        <f>IFERROR(IF(Tabela13[[#This Row],[valor_total_das_passagens]]+Tabela13[[#This Row],[valor_total_diárias]]=0,0,Tabela13[[#This Row],[valor_total_das_passagens]]+Tabela13[[#This Row],[valor_total_diárias]]),0)</f>
        <v>1971</v>
      </c>
      <c r="Q56" s="32" t="s">
        <v>118</v>
      </c>
      <c r="R56" s="35" t="s">
        <v>372</v>
      </c>
      <c r="S56" s="5"/>
    </row>
    <row r="57" spans="1:19" s="10" customFormat="1" ht="15.95" customHeight="1" x14ac:dyDescent="0.25">
      <c r="A57" s="2">
        <f t="shared" si="0"/>
        <v>56</v>
      </c>
      <c r="B57" s="2" t="s">
        <v>7</v>
      </c>
      <c r="C57" s="3" t="s">
        <v>235</v>
      </c>
      <c r="D57" s="4" t="s">
        <v>316</v>
      </c>
      <c r="E57" s="3" t="s">
        <v>391</v>
      </c>
      <c r="F57" s="3" t="str">
        <f>IF(Tabela13[[#This Row],[dependência_nav_brasil]]="","",_xlfn.XLOOKUP(Tabela13[[#This Row],[dependência_nav_brasil]],Tabela1[DNB],Tabela1[Aeroporto],"",0,1))</f>
        <v>Guarulhos/SP</v>
      </c>
      <c r="G57" s="3" t="s">
        <v>178</v>
      </c>
      <c r="H57" s="7">
        <v>46076</v>
      </c>
      <c r="I57" s="7">
        <v>46080.5</v>
      </c>
      <c r="J57" s="7" t="s">
        <v>121</v>
      </c>
      <c r="K57" s="7"/>
      <c r="L57" s="38">
        <v>0</v>
      </c>
      <c r="M57" s="23">
        <v>345</v>
      </c>
      <c r="N57" s="14">
        <v>4.5</v>
      </c>
      <c r="O57" s="36">
        <f>Tabela13[[#This Row],[padrão_de_diária]]*Tabela13[[#This Row],[número_de_diárias]]</f>
        <v>1552.5</v>
      </c>
      <c r="P57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57" s="32" t="s">
        <v>118</v>
      </c>
      <c r="R57" s="35" t="s">
        <v>372</v>
      </c>
      <c r="S57" s="5"/>
    </row>
    <row r="58" spans="1:19" s="10" customFormat="1" ht="15.95" customHeight="1" x14ac:dyDescent="0.25">
      <c r="A58" s="2">
        <f t="shared" si="0"/>
        <v>57</v>
      </c>
      <c r="B58" s="2" t="s">
        <v>7</v>
      </c>
      <c r="C58" s="3" t="s">
        <v>236</v>
      </c>
      <c r="D58" s="4" t="s">
        <v>317</v>
      </c>
      <c r="E58" s="3" t="s">
        <v>177</v>
      </c>
      <c r="F58" s="3" t="str">
        <f>IF(Tabela13[[#This Row],[dependência_nav_brasil]]="","",_xlfn.XLOOKUP(Tabela13[[#This Row],[dependência_nav_brasil]],Tabela1[DNB],Tabela1[Aeroporto],"",0,1))</f>
        <v>Guarulhos/SP</v>
      </c>
      <c r="G58" s="3" t="s">
        <v>171</v>
      </c>
      <c r="H58" s="7">
        <v>46055</v>
      </c>
      <c r="I58" s="7">
        <v>46070.5</v>
      </c>
      <c r="J58" s="7" t="s">
        <v>120</v>
      </c>
      <c r="K58" s="7" t="s">
        <v>404</v>
      </c>
      <c r="L58" s="38">
        <v>5692.04</v>
      </c>
      <c r="M58" s="23">
        <v>345</v>
      </c>
      <c r="N58" s="14">
        <v>15.5</v>
      </c>
      <c r="O58" s="36">
        <f>Tabela13[[#This Row],[padrão_de_diária]]*Tabela13[[#This Row],[número_de_diárias]]</f>
        <v>5347.5</v>
      </c>
      <c r="P58" s="31">
        <f>IFERROR(IF(Tabela13[[#This Row],[valor_total_das_passagens]]+Tabela13[[#This Row],[valor_total_diárias]]=0,0,Tabela13[[#This Row],[valor_total_das_passagens]]+Tabela13[[#This Row],[valor_total_diárias]]),0)</f>
        <v>11039.54</v>
      </c>
      <c r="Q58" s="32" t="s">
        <v>117</v>
      </c>
      <c r="R58" s="35" t="s">
        <v>375</v>
      </c>
      <c r="S58" s="5"/>
    </row>
    <row r="59" spans="1:19" s="10" customFormat="1" ht="15.95" customHeight="1" x14ac:dyDescent="0.25">
      <c r="A59" s="2">
        <f t="shared" si="0"/>
        <v>58</v>
      </c>
      <c r="B59" s="2" t="s">
        <v>7</v>
      </c>
      <c r="C59" s="3" t="s">
        <v>237</v>
      </c>
      <c r="D59" s="4" t="s">
        <v>318</v>
      </c>
      <c r="E59" s="3" t="s">
        <v>391</v>
      </c>
      <c r="F59" s="3" t="str">
        <f>IF(Tabela13[[#This Row],[dependência_nav_brasil]]="","",_xlfn.XLOOKUP(Tabela13[[#This Row],[dependência_nav_brasil]],Tabela1[DNB],Tabela1[Aeroporto],"",0,1))</f>
        <v>Guarulhos/SP</v>
      </c>
      <c r="G59" s="3" t="s">
        <v>178</v>
      </c>
      <c r="H59" s="7">
        <v>46062</v>
      </c>
      <c r="I59" s="7">
        <v>46066.5</v>
      </c>
      <c r="J59" s="7" t="s">
        <v>121</v>
      </c>
      <c r="K59" s="7"/>
      <c r="L59" s="38">
        <v>0</v>
      </c>
      <c r="M59" s="23">
        <v>345</v>
      </c>
      <c r="N59" s="14">
        <v>4.5</v>
      </c>
      <c r="O59" s="36">
        <f>Tabela13[[#This Row],[padrão_de_diária]]*Tabela13[[#This Row],[número_de_diárias]]</f>
        <v>1552.5</v>
      </c>
      <c r="P59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59" s="32" t="s">
        <v>118</v>
      </c>
      <c r="R59" s="35" t="s">
        <v>372</v>
      </c>
      <c r="S59" s="5"/>
    </row>
    <row r="60" spans="1:19" s="10" customFormat="1" ht="15.95" customHeight="1" x14ac:dyDescent="0.25">
      <c r="A60" s="2">
        <f t="shared" si="0"/>
        <v>59</v>
      </c>
      <c r="B60" s="2" t="s">
        <v>7</v>
      </c>
      <c r="C60" s="3" t="s">
        <v>239</v>
      </c>
      <c r="D60" s="4" t="s">
        <v>320</v>
      </c>
      <c r="E60" s="3" t="s">
        <v>391</v>
      </c>
      <c r="F60" s="3" t="str">
        <f>IF(Tabela13[[#This Row],[dependência_nav_brasil]]="","",_xlfn.XLOOKUP(Tabela13[[#This Row],[dependência_nav_brasil]],Tabela1[DNB],Tabela1[Aeroporto],"",0,1))</f>
        <v>Guarulhos/SP</v>
      </c>
      <c r="G60" s="3" t="s">
        <v>178</v>
      </c>
      <c r="H60" s="7">
        <v>46062</v>
      </c>
      <c r="I60" s="7">
        <v>46066.5</v>
      </c>
      <c r="J60" s="7" t="s">
        <v>121</v>
      </c>
      <c r="K60" s="7"/>
      <c r="L60" s="38">
        <v>0</v>
      </c>
      <c r="M60" s="23">
        <v>345</v>
      </c>
      <c r="N60" s="14">
        <v>4.5</v>
      </c>
      <c r="O60" s="36">
        <f>Tabela13[[#This Row],[padrão_de_diária]]*Tabela13[[#This Row],[número_de_diárias]]</f>
        <v>1552.5</v>
      </c>
      <c r="P60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60" s="32" t="s">
        <v>118</v>
      </c>
      <c r="R60" s="35" t="s">
        <v>372</v>
      </c>
      <c r="S60" s="5"/>
    </row>
    <row r="61" spans="1:19" s="10" customFormat="1" ht="15.95" customHeight="1" x14ac:dyDescent="0.25">
      <c r="A61" s="2">
        <f t="shared" si="0"/>
        <v>60</v>
      </c>
      <c r="B61" s="2" t="s">
        <v>7</v>
      </c>
      <c r="C61" s="3" t="s">
        <v>139</v>
      </c>
      <c r="D61" s="4" t="s">
        <v>153</v>
      </c>
      <c r="E61" s="3" t="s">
        <v>391</v>
      </c>
      <c r="F61" s="3" t="str">
        <f>IF(Tabela13[[#This Row],[dependência_nav_brasil]]="","",_xlfn.XLOOKUP(Tabela13[[#This Row],[dependência_nav_brasil]],Tabela1[DNB],Tabela1[Aeroporto],"",0,1))</f>
        <v>Guarulhos/SP</v>
      </c>
      <c r="G61" s="3" t="s">
        <v>178</v>
      </c>
      <c r="H61" s="7">
        <v>46076</v>
      </c>
      <c r="I61" s="7">
        <v>46080.5</v>
      </c>
      <c r="J61" s="7" t="s">
        <v>121</v>
      </c>
      <c r="K61" s="7"/>
      <c r="L61" s="38">
        <v>0</v>
      </c>
      <c r="M61" s="23">
        <v>345</v>
      </c>
      <c r="N61" s="14">
        <v>4.5</v>
      </c>
      <c r="O61" s="36">
        <f>Tabela13[[#This Row],[padrão_de_diária]]*Tabela13[[#This Row],[número_de_diárias]]</f>
        <v>1552.5</v>
      </c>
      <c r="P61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61" s="32" t="s">
        <v>118</v>
      </c>
      <c r="R61" s="35" t="s">
        <v>372</v>
      </c>
      <c r="S61" s="5"/>
    </row>
    <row r="62" spans="1:19" s="10" customFormat="1" ht="15.95" customHeight="1" x14ac:dyDescent="0.25">
      <c r="A62" s="2">
        <f t="shared" si="0"/>
        <v>61</v>
      </c>
      <c r="B62" s="2" t="s">
        <v>7</v>
      </c>
      <c r="C62" s="3" t="s">
        <v>249</v>
      </c>
      <c r="D62" s="4" t="s">
        <v>330</v>
      </c>
      <c r="E62" s="3" t="s">
        <v>391</v>
      </c>
      <c r="F62" s="3" t="str">
        <f>IF(Tabela13[[#This Row],[dependência_nav_brasil]]="","",_xlfn.XLOOKUP(Tabela13[[#This Row],[dependência_nav_brasil]],Tabela1[DNB],Tabela1[Aeroporto],"",0,1))</f>
        <v>Guarulhos/SP</v>
      </c>
      <c r="G62" s="3" t="s">
        <v>178</v>
      </c>
      <c r="H62" s="7">
        <v>46076</v>
      </c>
      <c r="I62" s="7">
        <v>46080.5</v>
      </c>
      <c r="J62" s="7" t="s">
        <v>121</v>
      </c>
      <c r="K62" s="7"/>
      <c r="L62" s="38">
        <v>0</v>
      </c>
      <c r="M62" s="23">
        <v>345</v>
      </c>
      <c r="N62" s="14">
        <v>4.5</v>
      </c>
      <c r="O62" s="36">
        <f>Tabela13[[#This Row],[padrão_de_diária]]*Tabela13[[#This Row],[número_de_diárias]]</f>
        <v>1552.5</v>
      </c>
      <c r="P62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62" s="32" t="s">
        <v>118</v>
      </c>
      <c r="R62" s="35" t="s">
        <v>372</v>
      </c>
      <c r="S62" s="5"/>
    </row>
    <row r="63" spans="1:19" s="10" customFormat="1" ht="15.95" customHeight="1" x14ac:dyDescent="0.25">
      <c r="A63" s="2">
        <f t="shared" si="0"/>
        <v>62</v>
      </c>
      <c r="B63" s="2" t="s">
        <v>7</v>
      </c>
      <c r="C63" s="3" t="s">
        <v>141</v>
      </c>
      <c r="D63" s="4" t="s">
        <v>155</v>
      </c>
      <c r="E63" s="3" t="s">
        <v>391</v>
      </c>
      <c r="F63" s="3" t="str">
        <f>IF(Tabela13[[#This Row],[dependência_nav_brasil]]="","",_xlfn.XLOOKUP(Tabela13[[#This Row],[dependência_nav_brasil]],Tabela1[DNB],Tabela1[Aeroporto],"",0,1))</f>
        <v>Guarulhos/SP</v>
      </c>
      <c r="G63" s="3" t="s">
        <v>178</v>
      </c>
      <c r="H63" s="7">
        <v>46076</v>
      </c>
      <c r="I63" s="7">
        <v>46080.5</v>
      </c>
      <c r="J63" s="7" t="s">
        <v>121</v>
      </c>
      <c r="K63" s="7"/>
      <c r="L63" s="38">
        <v>0</v>
      </c>
      <c r="M63" s="23">
        <v>345</v>
      </c>
      <c r="N63" s="14">
        <v>4.5</v>
      </c>
      <c r="O63" s="36">
        <f>Tabela13[[#This Row],[padrão_de_diária]]*Tabela13[[#This Row],[número_de_diárias]]</f>
        <v>1552.5</v>
      </c>
      <c r="P63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63" s="32" t="s">
        <v>118</v>
      </c>
      <c r="R63" s="35" t="s">
        <v>372</v>
      </c>
      <c r="S63" s="5"/>
    </row>
    <row r="64" spans="1:19" s="10" customFormat="1" ht="15.95" customHeight="1" x14ac:dyDescent="0.25">
      <c r="A64" s="2">
        <f t="shared" si="0"/>
        <v>63</v>
      </c>
      <c r="B64" s="2" t="s">
        <v>7</v>
      </c>
      <c r="C64" s="3" t="s">
        <v>256</v>
      </c>
      <c r="D64" s="4" t="s">
        <v>337</v>
      </c>
      <c r="E64" s="3" t="s">
        <v>394</v>
      </c>
      <c r="F64" s="3" t="str">
        <f>IF(Tabela13[[#This Row],[dependência_nav_brasil]]="","",_xlfn.XLOOKUP(Tabela13[[#This Row],[dependência_nav_brasil]],Tabela1[DNB],Tabela1[Aeroporto],"",0,1))</f>
        <v>Guarulhos/SP</v>
      </c>
      <c r="G64" s="3" t="s">
        <v>353</v>
      </c>
      <c r="H64" s="7">
        <v>46071</v>
      </c>
      <c r="I64" s="7">
        <v>46073.5</v>
      </c>
      <c r="J64" s="7" t="s">
        <v>120</v>
      </c>
      <c r="K64" s="7" t="s">
        <v>131</v>
      </c>
      <c r="L64" s="38">
        <v>5612.1</v>
      </c>
      <c r="M64" s="23">
        <v>394</v>
      </c>
      <c r="N64" s="14">
        <v>2.5</v>
      </c>
      <c r="O64" s="36">
        <f>Tabela13[[#This Row],[padrão_de_diária]]*Tabela13[[#This Row],[número_de_diárias]]</f>
        <v>985</v>
      </c>
      <c r="P64" s="31">
        <f>IFERROR(IF(Tabela13[[#This Row],[valor_total_das_passagens]]+Tabela13[[#This Row],[valor_total_diárias]]=0,0,Tabela13[[#This Row],[valor_total_das_passagens]]+Tabela13[[#This Row],[valor_total_diárias]]),0)</f>
        <v>6597.1</v>
      </c>
      <c r="Q64" s="32" t="s">
        <v>117</v>
      </c>
      <c r="R64" s="35" t="s">
        <v>383</v>
      </c>
      <c r="S64" s="5"/>
    </row>
    <row r="65" spans="1:19" s="10" customFormat="1" ht="15.95" customHeight="1" x14ac:dyDescent="0.25">
      <c r="A65" s="2">
        <f t="shared" si="0"/>
        <v>64</v>
      </c>
      <c r="B65" s="2" t="s">
        <v>7</v>
      </c>
      <c r="C65" s="3" t="s">
        <v>257</v>
      </c>
      <c r="D65" s="4" t="s">
        <v>338</v>
      </c>
      <c r="E65" s="3" t="s">
        <v>394</v>
      </c>
      <c r="F65" s="3" t="str">
        <f>IF(Tabela13[[#This Row],[dependência_nav_brasil]]="","",_xlfn.XLOOKUP(Tabela13[[#This Row],[dependência_nav_brasil]],Tabela1[DNB],Tabela1[Aeroporto],"",0,1))</f>
        <v>Guarulhos/SP</v>
      </c>
      <c r="G65" s="3" t="s">
        <v>353</v>
      </c>
      <c r="H65" s="7">
        <v>46071</v>
      </c>
      <c r="I65" s="7">
        <v>46073.5</v>
      </c>
      <c r="J65" s="7" t="s">
        <v>120</v>
      </c>
      <c r="K65" s="7" t="s">
        <v>131</v>
      </c>
      <c r="L65" s="38">
        <v>4832.1000000000004</v>
      </c>
      <c r="M65" s="23">
        <v>311</v>
      </c>
      <c r="N65" s="14">
        <v>2.5</v>
      </c>
      <c r="O65" s="36">
        <f>Tabela13[[#This Row],[padrão_de_diária]]*Tabela13[[#This Row],[número_de_diárias]]</f>
        <v>777.5</v>
      </c>
      <c r="P65" s="31">
        <f>IFERROR(IF(Tabela13[[#This Row],[valor_total_das_passagens]]+Tabela13[[#This Row],[valor_total_diárias]]=0,0,Tabela13[[#This Row],[valor_total_das_passagens]]+Tabela13[[#This Row],[valor_total_diárias]]),0)</f>
        <v>5609.6</v>
      </c>
      <c r="Q65" s="32" t="s">
        <v>117</v>
      </c>
      <c r="R65" s="35" t="s">
        <v>383</v>
      </c>
      <c r="S65" s="5"/>
    </row>
    <row r="66" spans="1:19" s="10" customFormat="1" ht="15.95" customHeight="1" x14ac:dyDescent="0.25">
      <c r="A66" s="2">
        <f t="shared" si="0"/>
        <v>65</v>
      </c>
      <c r="B66" s="2" t="s">
        <v>7</v>
      </c>
      <c r="C66" s="3" t="s">
        <v>143</v>
      </c>
      <c r="D66" s="4" t="s">
        <v>157</v>
      </c>
      <c r="E66" s="3" t="s">
        <v>394</v>
      </c>
      <c r="F66" s="3" t="str">
        <f>IF(Tabela13[[#This Row],[dependência_nav_brasil]]="","",_xlfn.XLOOKUP(Tabela13[[#This Row],[dependência_nav_brasil]],Tabela1[DNB],Tabela1[Aeroporto],"",0,1))</f>
        <v>Guarulhos/SP</v>
      </c>
      <c r="G66" s="3" t="s">
        <v>167</v>
      </c>
      <c r="H66" s="7">
        <v>46078</v>
      </c>
      <c r="I66" s="7">
        <v>46081.5</v>
      </c>
      <c r="J66" s="7" t="s">
        <v>125</v>
      </c>
      <c r="K66" s="7" t="s">
        <v>176</v>
      </c>
      <c r="L66" s="38">
        <v>3804.5899999999997</v>
      </c>
      <c r="M66" s="23">
        <v>311</v>
      </c>
      <c r="N66" s="14">
        <v>3.5</v>
      </c>
      <c r="O66" s="36">
        <f>Tabela13[[#This Row],[padrão_de_diária]]*Tabela13[[#This Row],[número_de_diárias]]</f>
        <v>1088.5</v>
      </c>
      <c r="P66" s="31">
        <f>IFERROR(IF(Tabela13[[#This Row],[valor_total_das_passagens]]+Tabela13[[#This Row],[valor_total_diárias]]=0,0,Tabela13[[#This Row],[valor_total_das_passagens]]+Tabela13[[#This Row],[valor_total_diárias]]),0)</f>
        <v>4893.09</v>
      </c>
      <c r="Q66" s="32" t="s">
        <v>117</v>
      </c>
      <c r="R66" s="35" t="s">
        <v>386</v>
      </c>
      <c r="S66" s="5"/>
    </row>
    <row r="67" spans="1:19" s="10" customFormat="1" ht="15.95" customHeight="1" x14ac:dyDescent="0.25">
      <c r="A67" s="2">
        <f t="shared" si="0"/>
        <v>66</v>
      </c>
      <c r="B67" s="2" t="s">
        <v>7</v>
      </c>
      <c r="C67" s="3" t="s">
        <v>259</v>
      </c>
      <c r="D67" s="4" t="s">
        <v>389</v>
      </c>
      <c r="E67" s="3" t="s">
        <v>394</v>
      </c>
      <c r="F67" s="3" t="str">
        <f>IF(Tabela13[[#This Row],[dependência_nav_brasil]]="","",_xlfn.XLOOKUP(Tabela13[[#This Row],[dependência_nav_brasil]],Tabela1[DNB],Tabela1[Aeroporto],"",0,1))</f>
        <v>Guarulhos/SP</v>
      </c>
      <c r="G67" s="3" t="s">
        <v>166</v>
      </c>
      <c r="H67" s="7">
        <v>46078</v>
      </c>
      <c r="I67" s="7">
        <v>46080.5</v>
      </c>
      <c r="J67" s="7" t="s">
        <v>121</v>
      </c>
      <c r="K67" s="7"/>
      <c r="L67" s="38">
        <v>0</v>
      </c>
      <c r="M67" s="23">
        <v>394</v>
      </c>
      <c r="N67" s="14">
        <v>2.5</v>
      </c>
      <c r="O67" s="36">
        <f>Tabela13[[#This Row],[padrão_de_diária]]*Tabela13[[#This Row],[número_de_diárias]]</f>
        <v>985</v>
      </c>
      <c r="P67" s="31">
        <f>IFERROR(IF(Tabela13[[#This Row],[valor_total_das_passagens]]+Tabela13[[#This Row],[valor_total_diárias]]=0,0,Tabela13[[#This Row],[valor_total_das_passagens]]+Tabela13[[#This Row],[valor_total_diárias]]),0)</f>
        <v>985</v>
      </c>
      <c r="Q67" s="32" t="s">
        <v>117</v>
      </c>
      <c r="R67" s="35" t="s">
        <v>387</v>
      </c>
      <c r="S67" s="5"/>
    </row>
    <row r="68" spans="1:19" s="10" customFormat="1" ht="15.95" customHeight="1" x14ac:dyDescent="0.25">
      <c r="A68" s="2">
        <f t="shared" ref="A68:A110" si="1">A67+1</f>
        <v>67</v>
      </c>
      <c r="B68" s="2" t="s">
        <v>7</v>
      </c>
      <c r="C68" s="3" t="s">
        <v>226</v>
      </c>
      <c r="D68" s="4" t="s">
        <v>307</v>
      </c>
      <c r="E68" s="3" t="s">
        <v>395</v>
      </c>
      <c r="F68" s="3" t="str">
        <f>IF(Tabela13[[#This Row],[dependência_nav_brasil]]="","",_xlfn.XLOOKUP(Tabela13[[#This Row],[dependência_nav_brasil]],Tabela1[DNB],Tabela1[Aeroporto],"",0,1))</f>
        <v>Guarulhos/SP</v>
      </c>
      <c r="G68" s="3" t="s">
        <v>166</v>
      </c>
      <c r="H68" s="7">
        <v>46078</v>
      </c>
      <c r="I68" s="7">
        <v>46080.5</v>
      </c>
      <c r="J68" s="7" t="s">
        <v>121</v>
      </c>
      <c r="K68" s="7"/>
      <c r="L68" s="38">
        <v>0</v>
      </c>
      <c r="M68" s="23">
        <v>394</v>
      </c>
      <c r="N68" s="14">
        <v>2.5</v>
      </c>
      <c r="O68" s="36">
        <f>Tabela13[[#This Row],[padrão_de_diária]]*Tabela13[[#This Row],[número_de_diárias]]</f>
        <v>985</v>
      </c>
      <c r="P68" s="31">
        <f>IFERROR(IF(Tabela13[[#This Row],[valor_total_das_passagens]]+Tabela13[[#This Row],[valor_total_diárias]]=0,0,Tabela13[[#This Row],[valor_total_das_passagens]]+Tabela13[[#This Row],[valor_total_diárias]]),0)</f>
        <v>985</v>
      </c>
      <c r="Q68" s="32" t="s">
        <v>117</v>
      </c>
      <c r="R68" s="35" t="s">
        <v>387</v>
      </c>
      <c r="S68" s="5"/>
    </row>
    <row r="69" spans="1:19" s="10" customFormat="1" ht="15.95" customHeight="1" x14ac:dyDescent="0.25">
      <c r="A69" s="2">
        <f t="shared" si="1"/>
        <v>68</v>
      </c>
      <c r="B69" s="2" t="s">
        <v>8</v>
      </c>
      <c r="C69" s="3" t="s">
        <v>192</v>
      </c>
      <c r="D69" s="4" t="s">
        <v>273</v>
      </c>
      <c r="E69" s="3" t="s">
        <v>392</v>
      </c>
      <c r="F69" s="3" t="str">
        <f>IF(Tabela13[[#This Row],[dependência_nav_brasil]]="","",_xlfn.XLOOKUP(Tabela13[[#This Row],[dependência_nav_brasil]],Tabela1[DNB],Tabela1[Aeroporto],"",0,1))</f>
        <v>Itaituba/PA</v>
      </c>
      <c r="G69" s="3" t="s">
        <v>113</v>
      </c>
      <c r="H69" s="7">
        <v>46063</v>
      </c>
      <c r="I69" s="7">
        <v>46065.5</v>
      </c>
      <c r="J69" s="7" t="s">
        <v>120</v>
      </c>
      <c r="K69" s="7" t="s">
        <v>133</v>
      </c>
      <c r="L69" s="38">
        <v>1365.6599999999999</v>
      </c>
      <c r="M69" s="23">
        <v>345</v>
      </c>
      <c r="N69" s="14">
        <v>2.5</v>
      </c>
      <c r="O69" s="36">
        <f>Tabela13[[#This Row],[padrão_de_diária]]*Tabela13[[#This Row],[número_de_diárias]]</f>
        <v>862.5</v>
      </c>
      <c r="P69" s="31">
        <f>IFERROR(IF(Tabela13[[#This Row],[valor_total_das_passagens]]+Tabela13[[#This Row],[valor_total_diárias]]=0,0,Tabela13[[#This Row],[valor_total_das_passagens]]+Tabela13[[#This Row],[valor_total_diárias]]),0)</f>
        <v>2228.16</v>
      </c>
      <c r="Q69" s="32" t="s">
        <v>117</v>
      </c>
      <c r="R69" s="35" t="s">
        <v>119</v>
      </c>
      <c r="S69" s="5"/>
    </row>
    <row r="70" spans="1:19" s="10" customFormat="1" ht="15.95" customHeight="1" x14ac:dyDescent="0.25">
      <c r="A70" s="2">
        <f t="shared" si="1"/>
        <v>69</v>
      </c>
      <c r="B70" s="2" t="s">
        <v>27</v>
      </c>
      <c r="C70" s="3" t="s">
        <v>231</v>
      </c>
      <c r="D70" s="4" t="s">
        <v>312</v>
      </c>
      <c r="E70" s="3" t="s">
        <v>391</v>
      </c>
      <c r="F70" s="3" t="str">
        <f>IF(Tabela13[[#This Row],[dependência_nav_brasil]]="","",_xlfn.XLOOKUP(Tabela13[[#This Row],[dependência_nav_brasil]],Tabela1[DNB],Tabela1[Aeroporto],"",0,1))</f>
        <v>Ilhéus/BA</v>
      </c>
      <c r="G70" s="3" t="s">
        <v>111</v>
      </c>
      <c r="H70" s="7">
        <v>46077</v>
      </c>
      <c r="I70" s="7">
        <v>46078.5</v>
      </c>
      <c r="J70" s="7" t="s">
        <v>120</v>
      </c>
      <c r="K70" s="7" t="s">
        <v>132</v>
      </c>
      <c r="L70" s="38">
        <v>2270.1400000000003</v>
      </c>
      <c r="M70" s="23">
        <v>345</v>
      </c>
      <c r="N70" s="14">
        <v>1.5</v>
      </c>
      <c r="O70" s="36">
        <f>Tabela13[[#This Row],[padrão_de_diária]]*Tabela13[[#This Row],[número_de_diárias]]</f>
        <v>517.5</v>
      </c>
      <c r="P70" s="31">
        <f>IFERROR(IF(Tabela13[[#This Row],[valor_total_das_passagens]]+Tabela13[[#This Row],[valor_total_diárias]]=0,0,Tabela13[[#This Row],[valor_total_das_passagens]]+Tabela13[[#This Row],[valor_total_diárias]]),0)</f>
        <v>2787.6400000000003</v>
      </c>
      <c r="Q70" s="32" t="s">
        <v>117</v>
      </c>
      <c r="R70" s="35" t="s">
        <v>119</v>
      </c>
      <c r="S70" s="5"/>
    </row>
    <row r="71" spans="1:19" s="10" customFormat="1" ht="15.95" customHeight="1" x14ac:dyDescent="0.25">
      <c r="A71" s="2">
        <f t="shared" si="1"/>
        <v>70</v>
      </c>
      <c r="B71" s="2" t="s">
        <v>27</v>
      </c>
      <c r="C71" s="3" t="s">
        <v>242</v>
      </c>
      <c r="D71" s="4" t="s">
        <v>323</v>
      </c>
      <c r="E71" s="3" t="s">
        <v>391</v>
      </c>
      <c r="F71" s="3" t="str">
        <f>IF(Tabela13[[#This Row],[dependência_nav_brasil]]="","",_xlfn.XLOOKUP(Tabela13[[#This Row],[dependência_nav_brasil]],Tabela1[DNB],Tabela1[Aeroporto],"",0,1))</f>
        <v>Ilhéus/BA</v>
      </c>
      <c r="G71" s="3" t="s">
        <v>111</v>
      </c>
      <c r="H71" s="7">
        <v>46078</v>
      </c>
      <c r="I71" s="7">
        <v>46079.5</v>
      </c>
      <c r="J71" s="7" t="s">
        <v>120</v>
      </c>
      <c r="K71" s="7" t="s">
        <v>134</v>
      </c>
      <c r="L71" s="38">
        <v>1770.1399999999999</v>
      </c>
      <c r="M71" s="23">
        <v>345</v>
      </c>
      <c r="N71" s="14">
        <v>1.5</v>
      </c>
      <c r="O71" s="36">
        <f>Tabela13[[#This Row],[padrão_de_diária]]*Tabela13[[#This Row],[número_de_diárias]]</f>
        <v>517.5</v>
      </c>
      <c r="P71" s="31">
        <f>IFERROR(IF(Tabela13[[#This Row],[valor_total_das_passagens]]+Tabela13[[#This Row],[valor_total_diárias]]=0,0,Tabela13[[#This Row],[valor_total_das_passagens]]+Tabela13[[#This Row],[valor_total_diárias]]),0)</f>
        <v>2287.64</v>
      </c>
      <c r="Q71" s="32" t="s">
        <v>117</v>
      </c>
      <c r="R71" s="35" t="s">
        <v>119</v>
      </c>
      <c r="S71" s="5"/>
    </row>
    <row r="72" spans="1:19" s="10" customFormat="1" ht="15.95" customHeight="1" x14ac:dyDescent="0.25">
      <c r="A72" s="2">
        <f t="shared" si="1"/>
        <v>71</v>
      </c>
      <c r="B72" s="2" t="s">
        <v>34</v>
      </c>
      <c r="C72" s="3" t="s">
        <v>137</v>
      </c>
      <c r="D72" s="4" t="s">
        <v>151</v>
      </c>
      <c r="E72" s="3" t="s">
        <v>394</v>
      </c>
      <c r="F72" s="3" t="str">
        <f>IF(Tabela13[[#This Row],[dependência_nav_brasil]]="","",_xlfn.XLOOKUP(Tabela13[[#This Row],[dependência_nav_brasil]],Tabela1[DNB],Tabela1[Aeroporto],"",0,1))</f>
        <v>Imperatriz/MA</v>
      </c>
      <c r="G72" s="3" t="s">
        <v>352</v>
      </c>
      <c r="H72" s="7">
        <v>46061</v>
      </c>
      <c r="I72" s="7">
        <v>46065.5</v>
      </c>
      <c r="J72" s="7" t="s">
        <v>123</v>
      </c>
      <c r="K72" s="7" t="s">
        <v>131</v>
      </c>
      <c r="L72" s="38">
        <v>2855.7200000000003</v>
      </c>
      <c r="M72" s="23">
        <v>311</v>
      </c>
      <c r="N72" s="14">
        <v>4.5</v>
      </c>
      <c r="O72" s="36">
        <f>Tabela13[[#This Row],[padrão_de_diária]]*Tabela13[[#This Row],[número_de_diárias]]</f>
        <v>1399.5</v>
      </c>
      <c r="P72" s="31">
        <f>IFERROR(IF(Tabela13[[#This Row],[valor_total_das_passagens]]+Tabela13[[#This Row],[valor_total_diárias]]=0,0,Tabela13[[#This Row],[valor_total_das_passagens]]+Tabela13[[#This Row],[valor_total_diárias]]),0)</f>
        <v>4255.22</v>
      </c>
      <c r="Q72" s="32" t="s">
        <v>117</v>
      </c>
      <c r="R72" s="35" t="s">
        <v>374</v>
      </c>
      <c r="S72" s="5"/>
    </row>
    <row r="73" spans="1:19" s="10" customFormat="1" ht="15.95" customHeight="1" x14ac:dyDescent="0.25">
      <c r="A73" s="2">
        <f t="shared" si="1"/>
        <v>72</v>
      </c>
      <c r="B73" s="2" t="s">
        <v>9</v>
      </c>
      <c r="C73" s="3" t="s">
        <v>179</v>
      </c>
      <c r="D73" s="4" t="s">
        <v>261</v>
      </c>
      <c r="E73" s="3" t="s">
        <v>177</v>
      </c>
      <c r="F73" s="3" t="str">
        <f>IF(Tabela13[[#This Row],[dependência_nav_brasil]]="","",_xlfn.XLOOKUP(Tabela13[[#This Row],[dependência_nav_brasil]],Tabela1[DNB],Tabela1[Aeroporto],"",0,1))</f>
        <v>João Pessoa/PB</v>
      </c>
      <c r="G73" s="3" t="s">
        <v>171</v>
      </c>
      <c r="H73" s="7">
        <v>46054</v>
      </c>
      <c r="I73" s="7">
        <v>46083.5</v>
      </c>
      <c r="J73" s="7" t="s">
        <v>120</v>
      </c>
      <c r="K73" s="7" t="s">
        <v>405</v>
      </c>
      <c r="L73" s="38">
        <v>3423.25</v>
      </c>
      <c r="M73" s="23">
        <v>345</v>
      </c>
      <c r="N73" s="14">
        <v>29.5</v>
      </c>
      <c r="O73" s="36">
        <f>Tabela13[[#This Row],[padrão_de_diária]]*Tabela13[[#This Row],[número_de_diárias]]</f>
        <v>10177.5</v>
      </c>
      <c r="P73" s="31">
        <f>IFERROR(IF(Tabela13[[#This Row],[valor_total_das_passagens]]+Tabela13[[#This Row],[valor_total_diárias]]=0,0,Tabela13[[#This Row],[valor_total_das_passagens]]+Tabela13[[#This Row],[valor_total_diárias]]),0)</f>
        <v>13600.75</v>
      </c>
      <c r="Q73" s="32" t="s">
        <v>117</v>
      </c>
      <c r="R73" s="35" t="s">
        <v>357</v>
      </c>
      <c r="S73" s="5"/>
    </row>
    <row r="74" spans="1:19" s="40" customFormat="1" ht="15.95" customHeight="1" x14ac:dyDescent="0.25">
      <c r="A74" s="2">
        <f t="shared" si="1"/>
        <v>73</v>
      </c>
      <c r="B74" s="2" t="s">
        <v>13</v>
      </c>
      <c r="C74" s="3" t="s">
        <v>148</v>
      </c>
      <c r="D74" s="4" t="s">
        <v>162</v>
      </c>
      <c r="E74" s="3" t="s">
        <v>394</v>
      </c>
      <c r="F74" s="3" t="str">
        <f>IF(Tabela13[[#This Row],[dependência_nav_brasil]]="","",_xlfn.XLOOKUP(Tabela13[[#This Row],[dependência_nav_brasil]],Tabela1[DNB],Tabela1[Aeroporto],"",0,1))</f>
        <v>Campinas/SP</v>
      </c>
      <c r="G74" s="3" t="s">
        <v>344</v>
      </c>
      <c r="H74" s="7">
        <v>46055</v>
      </c>
      <c r="I74" s="7">
        <v>46059.5</v>
      </c>
      <c r="J74" s="7" t="s">
        <v>120</v>
      </c>
      <c r="K74" s="7" t="s">
        <v>131</v>
      </c>
      <c r="L74" s="38">
        <v>2148.88</v>
      </c>
      <c r="M74" s="23">
        <v>311</v>
      </c>
      <c r="N74" s="14">
        <v>4.5</v>
      </c>
      <c r="O74" s="36">
        <f>Tabela13[[#This Row],[padrão_de_diária]]*Tabela13[[#This Row],[número_de_diárias]]</f>
        <v>1399.5</v>
      </c>
      <c r="P74" s="31">
        <f>IFERROR(IF(Tabela13[[#This Row],[valor_total_das_passagens]]+Tabela13[[#This Row],[valor_total_diárias]]=0,0,Tabela13[[#This Row],[valor_total_das_passagens]]+Tabela13[[#This Row],[valor_total_diárias]]),0)</f>
        <v>3548.38</v>
      </c>
      <c r="Q74" s="32" t="s">
        <v>117</v>
      </c>
      <c r="R74" s="35" t="s">
        <v>360</v>
      </c>
      <c r="S74" s="5"/>
    </row>
    <row r="75" spans="1:19" s="10" customFormat="1" ht="15.95" customHeight="1" x14ac:dyDescent="0.25">
      <c r="A75" s="2">
        <f t="shared" si="1"/>
        <v>74</v>
      </c>
      <c r="B75" s="2" t="s">
        <v>13</v>
      </c>
      <c r="C75" s="3" t="s">
        <v>208</v>
      </c>
      <c r="D75" s="4" t="s">
        <v>289</v>
      </c>
      <c r="E75" s="3" t="s">
        <v>394</v>
      </c>
      <c r="F75" s="3" t="str">
        <f>IF(Tabela13[[#This Row],[dependência_nav_brasil]]="","",_xlfn.XLOOKUP(Tabela13[[#This Row],[dependência_nav_brasil]],Tabela1[DNB],Tabela1[Aeroporto],"",0,1))</f>
        <v>Campinas/SP</v>
      </c>
      <c r="G75" s="3" t="s">
        <v>345</v>
      </c>
      <c r="H75" s="7">
        <v>46055</v>
      </c>
      <c r="I75" s="7">
        <v>46059.5</v>
      </c>
      <c r="J75" s="7" t="s">
        <v>121</v>
      </c>
      <c r="K75" s="7"/>
      <c r="L75" s="38">
        <v>0</v>
      </c>
      <c r="M75" s="23">
        <v>311</v>
      </c>
      <c r="N75" s="14">
        <v>4.5</v>
      </c>
      <c r="O75" s="36">
        <f>Tabela13[[#This Row],[padrão_de_diária]]*Tabela13[[#This Row],[número_de_diárias]]</f>
        <v>1399.5</v>
      </c>
      <c r="P75" s="31">
        <f>IFERROR(IF(Tabela13[[#This Row],[valor_total_das_passagens]]+Tabela13[[#This Row],[valor_total_diárias]]=0,0,Tabela13[[#This Row],[valor_total_das_passagens]]+Tabela13[[#This Row],[valor_total_diárias]]),0)</f>
        <v>1399.5</v>
      </c>
      <c r="Q75" s="32" t="s">
        <v>117</v>
      </c>
      <c r="R75" s="35" t="s">
        <v>363</v>
      </c>
      <c r="S75" s="5"/>
    </row>
    <row r="76" spans="1:19" s="10" customFormat="1" ht="15.95" customHeight="1" x14ac:dyDescent="0.25">
      <c r="A76" s="2">
        <f t="shared" si="1"/>
        <v>75</v>
      </c>
      <c r="B76" s="2" t="s">
        <v>13</v>
      </c>
      <c r="C76" s="3" t="s">
        <v>247</v>
      </c>
      <c r="D76" s="4" t="s">
        <v>328</v>
      </c>
      <c r="E76" s="3" t="s">
        <v>391</v>
      </c>
      <c r="F76" s="3" t="str">
        <f>IF(Tabela13[[#This Row],[dependência_nav_brasil]]="","",_xlfn.XLOOKUP(Tabela13[[#This Row],[dependência_nav_brasil]],Tabela1[DNB],Tabela1[Aeroporto],"",0,1))</f>
        <v>Campinas/SP</v>
      </c>
      <c r="G76" s="3" t="s">
        <v>111</v>
      </c>
      <c r="H76" s="7">
        <v>46076</v>
      </c>
      <c r="I76" s="7">
        <v>46080.5</v>
      </c>
      <c r="J76" s="7" t="s">
        <v>122</v>
      </c>
      <c r="K76" s="7"/>
      <c r="L76" s="38">
        <v>0</v>
      </c>
      <c r="M76" s="23">
        <v>345</v>
      </c>
      <c r="N76" s="14">
        <v>4.5</v>
      </c>
      <c r="O76" s="36">
        <f>Tabela13[[#This Row],[padrão_de_diária]]*Tabela13[[#This Row],[número_de_diárias]]</f>
        <v>1552.5</v>
      </c>
      <c r="P76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76" s="32" t="s">
        <v>117</v>
      </c>
      <c r="R76" s="35" t="s">
        <v>378</v>
      </c>
      <c r="S76" s="5"/>
    </row>
    <row r="77" spans="1:19" s="10" customFormat="1" ht="15.95" customHeight="1" x14ac:dyDescent="0.25">
      <c r="A77" s="2">
        <f t="shared" si="1"/>
        <v>76</v>
      </c>
      <c r="B77" s="2" t="s">
        <v>13</v>
      </c>
      <c r="C77" s="3" t="s">
        <v>258</v>
      </c>
      <c r="D77" s="4" t="s">
        <v>339</v>
      </c>
      <c r="E77" s="3" t="s">
        <v>394</v>
      </c>
      <c r="F77" s="3" t="str">
        <f>IF(Tabela13[[#This Row],[dependência_nav_brasil]]="","",_xlfn.XLOOKUP(Tabela13[[#This Row],[dependência_nav_brasil]],Tabela1[DNB],Tabela1[Aeroporto],"",0,1))</f>
        <v>Campinas/SP</v>
      </c>
      <c r="G77" s="3" t="s">
        <v>172</v>
      </c>
      <c r="H77" s="7">
        <v>46066</v>
      </c>
      <c r="I77" s="7">
        <v>46066.5</v>
      </c>
      <c r="J77" s="7" t="s">
        <v>121</v>
      </c>
      <c r="K77" s="7"/>
      <c r="L77" s="38">
        <v>0</v>
      </c>
      <c r="M77" s="23">
        <v>311</v>
      </c>
      <c r="N77" s="14">
        <v>0.5</v>
      </c>
      <c r="O77" s="36">
        <f>Tabela13[[#This Row],[padrão_de_diária]]*Tabela13[[#This Row],[número_de_diárias]]</f>
        <v>155.5</v>
      </c>
      <c r="P77" s="31">
        <f>IFERROR(IF(Tabela13[[#This Row],[valor_total_das_passagens]]+Tabela13[[#This Row],[valor_total_diárias]]=0,0,Tabela13[[#This Row],[valor_total_das_passagens]]+Tabela13[[#This Row],[valor_total_diárias]]),0)</f>
        <v>155.5</v>
      </c>
      <c r="Q77" s="32" t="s">
        <v>117</v>
      </c>
      <c r="R77" s="35" t="s">
        <v>384</v>
      </c>
      <c r="S77" s="5"/>
    </row>
    <row r="78" spans="1:19" s="10" customFormat="1" ht="15.95" customHeight="1" x14ac:dyDescent="0.25">
      <c r="A78" s="2">
        <f t="shared" si="1"/>
        <v>77</v>
      </c>
      <c r="B78" s="2" t="s">
        <v>13</v>
      </c>
      <c r="C78" s="3" t="s">
        <v>148</v>
      </c>
      <c r="D78" s="4" t="s">
        <v>162</v>
      </c>
      <c r="E78" s="3" t="s">
        <v>394</v>
      </c>
      <c r="F78" s="3" t="str">
        <f>IF(Tabela13[[#This Row],[dependência_nav_brasil]]="","",_xlfn.XLOOKUP(Tabela13[[#This Row],[dependência_nav_brasil]],Tabela1[DNB],Tabela1[Aeroporto],"",0,1))</f>
        <v>Campinas/SP</v>
      </c>
      <c r="G78" s="3" t="s">
        <v>173</v>
      </c>
      <c r="H78" s="7">
        <v>46076</v>
      </c>
      <c r="I78" s="7">
        <v>46080.5</v>
      </c>
      <c r="J78" s="7" t="s">
        <v>120</v>
      </c>
      <c r="K78" s="7" t="s">
        <v>131</v>
      </c>
      <c r="L78" s="38">
        <v>8247.4</v>
      </c>
      <c r="M78" s="23">
        <v>311</v>
      </c>
      <c r="N78" s="14">
        <v>4.5</v>
      </c>
      <c r="O78" s="36">
        <f>Tabela13[[#This Row],[padrão_de_diária]]*Tabela13[[#This Row],[número_de_diárias]]</f>
        <v>1399.5</v>
      </c>
      <c r="P78" s="31">
        <f>IFERROR(IF(Tabela13[[#This Row],[valor_total_das_passagens]]+Tabela13[[#This Row],[valor_total_diárias]]=0,0,Tabela13[[#This Row],[valor_total_das_passagens]]+Tabela13[[#This Row],[valor_total_diárias]]),0)</f>
        <v>9646.9</v>
      </c>
      <c r="Q78" s="32" t="s">
        <v>117</v>
      </c>
      <c r="R78" s="35" t="s">
        <v>385</v>
      </c>
      <c r="S78" s="5"/>
    </row>
    <row r="79" spans="1:19" s="10" customFormat="1" ht="15.95" customHeight="1" x14ac:dyDescent="0.25">
      <c r="A79" s="2">
        <f t="shared" si="1"/>
        <v>78</v>
      </c>
      <c r="B79" s="2" t="s">
        <v>14</v>
      </c>
      <c r="C79" s="3" t="s">
        <v>191</v>
      </c>
      <c r="D79" s="4" t="s">
        <v>272</v>
      </c>
      <c r="E79" s="3" t="s">
        <v>391</v>
      </c>
      <c r="F79" s="3" t="str">
        <f>IF(Tabela13[[#This Row],[dependência_nav_brasil]]="","",_xlfn.XLOOKUP(Tabela13[[#This Row],[dependência_nav_brasil]],Tabela1[DNB],Tabela1[Aeroporto],"",0,1))</f>
        <v>Londrina/PR</v>
      </c>
      <c r="G79" s="3" t="s">
        <v>111</v>
      </c>
      <c r="H79" s="7">
        <v>46057</v>
      </c>
      <c r="I79" s="7">
        <v>46058.5</v>
      </c>
      <c r="J79" s="7" t="s">
        <v>355</v>
      </c>
      <c r="K79" s="7"/>
      <c r="L79" s="38">
        <v>1523.5400000000002</v>
      </c>
      <c r="M79" s="23">
        <v>345</v>
      </c>
      <c r="N79" s="14">
        <v>1.5</v>
      </c>
      <c r="O79" s="36">
        <f>Tabela13[[#This Row],[padrão_de_diária]]*Tabela13[[#This Row],[número_de_diárias]]</f>
        <v>517.5</v>
      </c>
      <c r="P79" s="31">
        <f>IFERROR(IF(Tabela13[[#This Row],[valor_total_das_passagens]]+Tabela13[[#This Row],[valor_total_diárias]]=0,0,Tabela13[[#This Row],[valor_total_das_passagens]]+Tabela13[[#This Row],[valor_total_diárias]]),0)</f>
        <v>2041.0400000000002</v>
      </c>
      <c r="Q79" s="32" t="s">
        <v>117</v>
      </c>
      <c r="R79" s="35" t="s">
        <v>119</v>
      </c>
      <c r="S79" s="5"/>
    </row>
    <row r="80" spans="1:19" s="10" customFormat="1" ht="15.95" customHeight="1" x14ac:dyDescent="0.25">
      <c r="A80" s="2">
        <f t="shared" si="1"/>
        <v>79</v>
      </c>
      <c r="B80" s="2" t="s">
        <v>14</v>
      </c>
      <c r="C80" s="3" t="s">
        <v>240</v>
      </c>
      <c r="D80" s="4" t="s">
        <v>321</v>
      </c>
      <c r="E80" s="3" t="s">
        <v>391</v>
      </c>
      <c r="F80" s="3" t="str">
        <f>IF(Tabela13[[#This Row],[dependência_nav_brasil]]="","",_xlfn.XLOOKUP(Tabela13[[#This Row],[dependência_nav_brasil]],Tabela1[DNB],Tabela1[Aeroporto],"",0,1))</f>
        <v>Londrina/PR</v>
      </c>
      <c r="G80" s="3" t="s">
        <v>351</v>
      </c>
      <c r="H80" s="7">
        <v>46075</v>
      </c>
      <c r="I80" s="7">
        <v>46080.5</v>
      </c>
      <c r="J80" s="7" t="s">
        <v>122</v>
      </c>
      <c r="K80" s="7"/>
      <c r="L80" s="38">
        <v>0</v>
      </c>
      <c r="M80" s="23">
        <v>345</v>
      </c>
      <c r="N80" s="14">
        <v>5.5</v>
      </c>
      <c r="O80" s="36">
        <f>Tabela13[[#This Row],[padrão_de_diária]]*Tabela13[[#This Row],[número_de_diárias]]</f>
        <v>1897.5</v>
      </c>
      <c r="P80" s="31">
        <f>IFERROR(IF(Tabela13[[#This Row],[valor_total_das_passagens]]+Tabela13[[#This Row],[valor_total_diárias]]=0,0,Tabela13[[#This Row],[valor_total_das_passagens]]+Tabela13[[#This Row],[valor_total_diárias]]),0)</f>
        <v>1897.5</v>
      </c>
      <c r="Q80" s="32" t="s">
        <v>117</v>
      </c>
      <c r="R80" s="35" t="s">
        <v>376</v>
      </c>
      <c r="S80" s="5"/>
    </row>
    <row r="81" spans="1:19" s="10" customFormat="1" ht="15.95" customHeight="1" x14ac:dyDescent="0.25">
      <c r="A81" s="2">
        <f t="shared" si="1"/>
        <v>80</v>
      </c>
      <c r="B81" s="2" t="s">
        <v>15</v>
      </c>
      <c r="C81" s="3" t="s">
        <v>210</v>
      </c>
      <c r="D81" s="4" t="s">
        <v>291</v>
      </c>
      <c r="E81" s="3" t="s">
        <v>392</v>
      </c>
      <c r="F81" s="3" t="str">
        <f>IF(Tabela13[[#This Row],[dependência_nav_brasil]]="","",_xlfn.XLOOKUP(Tabela13[[#This Row],[dependência_nav_brasil]],Tabela1[DNB],Tabela1[Aeroporto],"",0,1))</f>
        <v>Marabá/PA</v>
      </c>
      <c r="G81" s="3" t="s">
        <v>115</v>
      </c>
      <c r="H81" s="7">
        <v>46061</v>
      </c>
      <c r="I81" s="7">
        <v>46063.5</v>
      </c>
      <c r="J81" s="7" t="s">
        <v>120</v>
      </c>
      <c r="K81" s="7" t="s">
        <v>133</v>
      </c>
      <c r="L81" s="22">
        <v>1083.96</v>
      </c>
      <c r="M81" s="21">
        <v>345</v>
      </c>
      <c r="N81" s="14">
        <v>2.5</v>
      </c>
      <c r="O81" s="36">
        <f>Tabela13[[#This Row],[padrão_de_diária]]*Tabela13[[#This Row],[número_de_diárias]]</f>
        <v>862.5</v>
      </c>
      <c r="P81" s="31">
        <f>IFERROR(IF(Tabela13[[#This Row],[valor_total_das_passagens]]+Tabela13[[#This Row],[valor_total_diárias]]=0,0,Tabela13[[#This Row],[valor_total_das_passagens]]+Tabela13[[#This Row],[valor_total_diárias]]),0)</f>
        <v>1946.46</v>
      </c>
      <c r="Q81" s="32" t="s">
        <v>117</v>
      </c>
      <c r="R81" s="35" t="s">
        <v>119</v>
      </c>
      <c r="S81" s="34"/>
    </row>
    <row r="82" spans="1:19" s="10" customFormat="1" ht="15.95" customHeight="1" x14ac:dyDescent="0.25">
      <c r="A82" s="2">
        <f t="shared" si="1"/>
        <v>81</v>
      </c>
      <c r="B82" s="2" t="s">
        <v>16</v>
      </c>
      <c r="C82" s="3" t="s">
        <v>215</v>
      </c>
      <c r="D82" s="4" t="s">
        <v>296</v>
      </c>
      <c r="E82" s="3" t="s">
        <v>391</v>
      </c>
      <c r="F82" s="3" t="str">
        <f>IF(Tabela13[[#This Row],[dependência_nav_brasil]]="","",_xlfn.XLOOKUP(Tabela13[[#This Row],[dependência_nav_brasil]],Tabela1[DNB],Tabela1[Aeroporto],"",0,1))</f>
        <v>Macaé/RJ</v>
      </c>
      <c r="G82" s="3" t="s">
        <v>110</v>
      </c>
      <c r="H82" s="7">
        <v>46055</v>
      </c>
      <c r="I82" s="7">
        <v>46056.5</v>
      </c>
      <c r="J82" s="7" t="s">
        <v>122</v>
      </c>
      <c r="K82" s="7"/>
      <c r="L82" s="38">
        <v>0</v>
      </c>
      <c r="M82" s="23">
        <v>345</v>
      </c>
      <c r="N82" s="14">
        <v>1.5</v>
      </c>
      <c r="O82" s="36">
        <f>Tabela13[[#This Row],[padrão_de_diária]]*Tabela13[[#This Row],[número_de_diárias]]</f>
        <v>517.5</v>
      </c>
      <c r="P82" s="31">
        <f>IFERROR(IF(Tabela13[[#This Row],[valor_total_das_passagens]]+Tabela13[[#This Row],[valor_total_diárias]]=0,0,Tabela13[[#This Row],[valor_total_das_passagens]]+Tabela13[[#This Row],[valor_total_diárias]]),0)</f>
        <v>517.5</v>
      </c>
      <c r="Q82" s="32" t="s">
        <v>117</v>
      </c>
      <c r="R82" s="35" t="s">
        <v>119</v>
      </c>
      <c r="S82" s="5"/>
    </row>
    <row r="83" spans="1:19" s="10" customFormat="1" ht="15.95" customHeight="1" x14ac:dyDescent="0.25">
      <c r="A83" s="2">
        <f t="shared" si="1"/>
        <v>82</v>
      </c>
      <c r="B83" s="2" t="s">
        <v>16</v>
      </c>
      <c r="C83" s="3" t="s">
        <v>232</v>
      </c>
      <c r="D83" s="4" t="s">
        <v>313</v>
      </c>
      <c r="E83" s="3" t="s">
        <v>391</v>
      </c>
      <c r="F83" s="3" t="str">
        <f>IF(Tabela13[[#This Row],[dependência_nav_brasil]]="","",_xlfn.XLOOKUP(Tabela13[[#This Row],[dependência_nav_brasil]],Tabela1[DNB],Tabela1[Aeroporto],"",0,1))</f>
        <v>Macaé/RJ</v>
      </c>
      <c r="G83" s="3" t="s">
        <v>351</v>
      </c>
      <c r="H83" s="7">
        <v>46075</v>
      </c>
      <c r="I83" s="7">
        <v>46080.5</v>
      </c>
      <c r="J83" s="7" t="s">
        <v>123</v>
      </c>
      <c r="K83" s="7" t="s">
        <v>404</v>
      </c>
      <c r="L83" s="38">
        <v>1485.73</v>
      </c>
      <c r="M83" s="23">
        <v>345</v>
      </c>
      <c r="N83" s="14">
        <v>5.5</v>
      </c>
      <c r="O83" s="36">
        <f>Tabela13[[#This Row],[padrão_de_diária]]*Tabela13[[#This Row],[número_de_diárias]]</f>
        <v>1897.5</v>
      </c>
      <c r="P83" s="31">
        <f>IFERROR(IF(Tabela13[[#This Row],[valor_total_das_passagens]]+Tabela13[[#This Row],[valor_total_diárias]]=0,0,Tabela13[[#This Row],[valor_total_das_passagens]]+Tabela13[[#This Row],[valor_total_diárias]]),0)</f>
        <v>3383.23</v>
      </c>
      <c r="Q83" s="32" t="s">
        <v>117</v>
      </c>
      <c r="R83" s="35" t="s">
        <v>373</v>
      </c>
      <c r="S83" s="5"/>
    </row>
    <row r="84" spans="1:19" s="10" customFormat="1" ht="15.95" customHeight="1" x14ac:dyDescent="0.25">
      <c r="A84" s="2">
        <f>A83+1</f>
        <v>83</v>
      </c>
      <c r="B84" s="2" t="s">
        <v>35</v>
      </c>
      <c r="C84" s="3" t="s">
        <v>255</v>
      </c>
      <c r="D84" s="4" t="s">
        <v>336</v>
      </c>
      <c r="E84" s="3" t="s">
        <v>391</v>
      </c>
      <c r="F84" s="3" t="str">
        <f>IF(Tabela13[[#This Row],[dependência_nav_brasil]]="","",_xlfn.XLOOKUP(Tabela13[[#This Row],[dependência_nav_brasil]],Tabela1[DNB],Tabela1[Aeroporto],"",0,1))</f>
        <v>Navegantes/SC</v>
      </c>
      <c r="G84" s="3" t="s">
        <v>351</v>
      </c>
      <c r="H84" s="7">
        <v>46075</v>
      </c>
      <c r="I84" s="7">
        <v>46080.5</v>
      </c>
      <c r="J84" s="7" t="s">
        <v>121</v>
      </c>
      <c r="K84" s="7"/>
      <c r="L84" s="38">
        <v>0</v>
      </c>
      <c r="M84" s="23">
        <v>438</v>
      </c>
      <c r="N84" s="14">
        <v>5.5</v>
      </c>
      <c r="O84" s="36">
        <f>Tabela13[[#This Row],[padrão_de_diária]]*Tabela13[[#This Row],[número_de_diárias]]</f>
        <v>2409</v>
      </c>
      <c r="P84" s="31">
        <f>IFERROR(IF(Tabela13[[#This Row],[valor_total_das_passagens]]+Tabela13[[#This Row],[valor_total_diárias]]=0,0,Tabela13[[#This Row],[valor_total_das_passagens]]+Tabela13[[#This Row],[valor_total_diárias]]),0)</f>
        <v>2409</v>
      </c>
      <c r="Q84" s="32" t="s">
        <v>117</v>
      </c>
      <c r="R84" s="35" t="s">
        <v>382</v>
      </c>
      <c r="S84" s="5"/>
    </row>
    <row r="85" spans="1:19" s="10" customFormat="1" ht="15.95" customHeight="1" x14ac:dyDescent="0.25">
      <c r="A85" s="2">
        <f t="shared" si="1"/>
        <v>84</v>
      </c>
      <c r="B85" s="2" t="s">
        <v>60</v>
      </c>
      <c r="C85" s="3" t="s">
        <v>243</v>
      </c>
      <c r="D85" s="4" t="s">
        <v>324</v>
      </c>
      <c r="E85" s="3" t="s">
        <v>392</v>
      </c>
      <c r="F85" s="3" t="str">
        <f>IF(Tabela13[[#This Row],[dependência_nav_brasil]]="","",_xlfn.XLOOKUP(Tabela13[[#This Row],[dependência_nav_brasil]],Tabela1[DNB],Tabela1[Aeroporto],"",0,1))</f>
        <v>Parnaíba/PI</v>
      </c>
      <c r="G85" s="3" t="s">
        <v>165</v>
      </c>
      <c r="H85" s="7">
        <v>46076</v>
      </c>
      <c r="I85" s="7">
        <v>46077.5</v>
      </c>
      <c r="J85" s="7" t="s">
        <v>122</v>
      </c>
      <c r="K85" s="7"/>
      <c r="L85" s="38">
        <v>0</v>
      </c>
      <c r="M85" s="23">
        <v>345</v>
      </c>
      <c r="N85" s="14">
        <v>1.5</v>
      </c>
      <c r="O85" s="36">
        <f>Tabela13[[#This Row],[padrão_de_diária]]*Tabela13[[#This Row],[número_de_diárias]]</f>
        <v>517.5</v>
      </c>
      <c r="P85" s="31">
        <f>IFERROR(IF(Tabela13[[#This Row],[valor_total_das_passagens]]+Tabela13[[#This Row],[valor_total_diárias]]=0,0,Tabela13[[#This Row],[valor_total_das_passagens]]+Tabela13[[#This Row],[valor_total_diárias]]),0)</f>
        <v>517.5</v>
      </c>
      <c r="Q85" s="32" t="s">
        <v>117</v>
      </c>
      <c r="R85" s="35" t="s">
        <v>119</v>
      </c>
      <c r="S85" s="5"/>
    </row>
    <row r="86" spans="1:19" s="10" customFormat="1" ht="15.95" customHeight="1" x14ac:dyDescent="0.25">
      <c r="A86" s="2">
        <f t="shared" si="1"/>
        <v>85</v>
      </c>
      <c r="B86" s="2" t="s">
        <v>18</v>
      </c>
      <c r="C86" s="3" t="s">
        <v>149</v>
      </c>
      <c r="D86" s="4" t="s">
        <v>163</v>
      </c>
      <c r="E86" s="3" t="s">
        <v>394</v>
      </c>
      <c r="F86" s="3" t="str">
        <f>IF(Tabela13[[#This Row],[dependência_nav_brasil]]="","",_xlfn.XLOOKUP(Tabela13[[#This Row],[dependência_nav_brasil]],Tabela1[DNB],Tabela1[Aeroporto],"",0,1))</f>
        <v>Palmas/TO</v>
      </c>
      <c r="G86" s="3" t="s">
        <v>344</v>
      </c>
      <c r="H86" s="7">
        <v>46055</v>
      </c>
      <c r="I86" s="7">
        <v>46059.5</v>
      </c>
      <c r="J86" s="7" t="s">
        <v>125</v>
      </c>
      <c r="K86" s="7" t="s">
        <v>406</v>
      </c>
      <c r="L86" s="38">
        <v>2116.8000000000002</v>
      </c>
      <c r="M86" s="23">
        <v>311</v>
      </c>
      <c r="N86" s="14">
        <v>4.5</v>
      </c>
      <c r="O86" s="36">
        <f>Tabela13[[#This Row],[padrão_de_diária]]*Tabela13[[#This Row],[número_de_diárias]]</f>
        <v>1399.5</v>
      </c>
      <c r="P86" s="31">
        <f>IFERROR(IF(Tabela13[[#This Row],[valor_total_das_passagens]]+Tabela13[[#This Row],[valor_total_diárias]]=0,0,Tabela13[[#This Row],[valor_total_das_passagens]]+Tabela13[[#This Row],[valor_total_diárias]]),0)</f>
        <v>3516.3</v>
      </c>
      <c r="Q86" s="32" t="s">
        <v>117</v>
      </c>
      <c r="R86" s="35" t="s">
        <v>360</v>
      </c>
      <c r="S86" s="5"/>
    </row>
    <row r="87" spans="1:19" s="10" customFormat="1" ht="15.95" customHeight="1" x14ac:dyDescent="0.25">
      <c r="A87" s="2">
        <f t="shared" si="1"/>
        <v>86</v>
      </c>
      <c r="B87" s="2" t="s">
        <v>31</v>
      </c>
      <c r="C87" s="3" t="s">
        <v>221</v>
      </c>
      <c r="D87" s="4" t="s">
        <v>302</v>
      </c>
      <c r="E87" s="3" t="s">
        <v>392</v>
      </c>
      <c r="F87" s="3" t="str">
        <f>IF(Tabela13[[#This Row],[dependência_nav_brasil]]="","",_xlfn.XLOOKUP(Tabela13[[#This Row],[dependência_nav_brasil]],Tabela1[DNB],Tabela1[Aeroporto],"",0,1))</f>
        <v>Pelotas/RS</v>
      </c>
      <c r="G87" s="3" t="s">
        <v>349</v>
      </c>
      <c r="H87" s="7">
        <v>46069</v>
      </c>
      <c r="I87" s="7">
        <v>46073.5</v>
      </c>
      <c r="J87" s="7" t="s">
        <v>121</v>
      </c>
      <c r="K87" s="7"/>
      <c r="L87" s="38">
        <v>0</v>
      </c>
      <c r="M87" s="23">
        <v>311</v>
      </c>
      <c r="N87" s="14">
        <v>4.5</v>
      </c>
      <c r="O87" s="36">
        <f>Tabela13[[#This Row],[padrão_de_diária]]*Tabela13[[#This Row],[número_de_diárias]]</f>
        <v>1399.5</v>
      </c>
      <c r="P87" s="31">
        <f>IFERROR(IF(Tabela13[[#This Row],[valor_total_das_passagens]]+Tabela13[[#This Row],[valor_total_diárias]]=0,0,Tabela13[[#This Row],[valor_total_das_passagens]]+Tabela13[[#This Row],[valor_total_diárias]]),0)</f>
        <v>1399.5</v>
      </c>
      <c r="Q87" s="32" t="s">
        <v>117</v>
      </c>
      <c r="R87" s="35" t="s">
        <v>367</v>
      </c>
      <c r="S87" s="5"/>
    </row>
    <row r="88" spans="1:19" s="10" customFormat="1" ht="15.95" customHeight="1" x14ac:dyDescent="0.25">
      <c r="A88" s="2">
        <f t="shared" si="1"/>
        <v>87</v>
      </c>
      <c r="B88" s="2" t="s">
        <v>56</v>
      </c>
      <c r="C88" s="3" t="s">
        <v>201</v>
      </c>
      <c r="D88" s="4" t="s">
        <v>282</v>
      </c>
      <c r="E88" s="3" t="s">
        <v>392</v>
      </c>
      <c r="F88" s="3" t="str">
        <f>IF(Tabela13[[#This Row],[dependência_nav_brasil]]="","",_xlfn.XLOOKUP(Tabela13[[#This Row],[dependência_nav_brasil]],Tabela1[DNB],Tabela1[Aeroporto],"",0,1))</f>
        <v>Ponta Porã/MS</v>
      </c>
      <c r="G88" s="3" t="s">
        <v>111</v>
      </c>
      <c r="H88" s="7">
        <v>46078</v>
      </c>
      <c r="I88" s="7">
        <v>46080.5</v>
      </c>
      <c r="J88" s="7" t="s">
        <v>123</v>
      </c>
      <c r="K88" s="7" t="s">
        <v>133</v>
      </c>
      <c r="L88" s="38">
        <v>7355.13</v>
      </c>
      <c r="M88" s="23">
        <v>345</v>
      </c>
      <c r="N88" s="14">
        <v>2.5</v>
      </c>
      <c r="O88" s="36">
        <f>Tabela13[[#This Row],[padrão_de_diária]]*Tabela13[[#This Row],[número_de_diárias]]</f>
        <v>862.5</v>
      </c>
      <c r="P88" s="31">
        <f>IFERROR(IF(Tabela13[[#This Row],[valor_total_das_passagens]]+Tabela13[[#This Row],[valor_total_diárias]]=0,0,Tabela13[[#This Row],[valor_total_das_passagens]]+Tabela13[[#This Row],[valor_total_diárias]]),0)</f>
        <v>8217.630000000001</v>
      </c>
      <c r="Q88" s="32" t="s">
        <v>117</v>
      </c>
      <c r="R88" s="35" t="s">
        <v>119</v>
      </c>
      <c r="S88" s="5"/>
    </row>
    <row r="89" spans="1:19" s="10" customFormat="1" ht="15.95" customHeight="1" x14ac:dyDescent="0.25">
      <c r="A89" s="2">
        <f t="shared" si="1"/>
        <v>88</v>
      </c>
      <c r="B89" s="2" t="s">
        <v>20</v>
      </c>
      <c r="C89" s="3" t="s">
        <v>218</v>
      </c>
      <c r="D89" s="4" t="s">
        <v>299</v>
      </c>
      <c r="E89" s="3" t="s">
        <v>391</v>
      </c>
      <c r="F89" s="3" t="str">
        <f>IF(Tabela13[[#This Row],[dependência_nav_brasil]]="","",_xlfn.XLOOKUP(Tabela13[[#This Row],[dependência_nav_brasil]],Tabela1[DNB],Tabela1[Aeroporto],"",0,1))</f>
        <v>Ribeirão Preto/SP</v>
      </c>
      <c r="G89" s="3" t="s">
        <v>111</v>
      </c>
      <c r="H89" s="7">
        <v>46063</v>
      </c>
      <c r="I89" s="7">
        <v>46064.5</v>
      </c>
      <c r="J89" s="7" t="s">
        <v>121</v>
      </c>
      <c r="K89" s="7"/>
      <c r="L89" s="38">
        <v>0</v>
      </c>
      <c r="M89" s="23">
        <v>345</v>
      </c>
      <c r="N89" s="14">
        <v>1.5</v>
      </c>
      <c r="O89" s="36">
        <f>Tabela13[[#This Row],[padrão_de_diária]]*Tabela13[[#This Row],[número_de_diárias]]</f>
        <v>517.5</v>
      </c>
      <c r="P89" s="31">
        <f>IFERROR(IF(Tabela13[[#This Row],[valor_total_das_passagens]]+Tabela13[[#This Row],[valor_total_diárias]]=0,0,Tabela13[[#This Row],[valor_total_das_passagens]]+Tabela13[[#This Row],[valor_total_diárias]]),0)</f>
        <v>517.5</v>
      </c>
      <c r="Q89" s="32" t="s">
        <v>117</v>
      </c>
      <c r="R89" s="35" t="s">
        <v>119</v>
      </c>
      <c r="S89" s="5"/>
    </row>
    <row r="90" spans="1:19" s="10" customFormat="1" ht="15.95" customHeight="1" x14ac:dyDescent="0.25">
      <c r="A90" s="2">
        <f>A89+1</f>
        <v>89</v>
      </c>
      <c r="B90" s="2" t="s">
        <v>21</v>
      </c>
      <c r="C90" s="3" t="s">
        <v>248</v>
      </c>
      <c r="D90" s="4" t="s">
        <v>329</v>
      </c>
      <c r="E90" s="3" t="s">
        <v>391</v>
      </c>
      <c r="F90" s="3" t="str">
        <f>IF(Tabela13[[#This Row],[dependência_nav_brasil]]="","",_xlfn.XLOOKUP(Tabela13[[#This Row],[dependência_nav_brasil]],Tabela1[DNB],Tabela1[Aeroporto],"",0,1))</f>
        <v>Santarém/PA</v>
      </c>
      <c r="G90" s="3" t="s">
        <v>111</v>
      </c>
      <c r="H90" s="7">
        <v>46077</v>
      </c>
      <c r="I90" s="7">
        <v>46078.5</v>
      </c>
      <c r="J90" s="7" t="s">
        <v>120</v>
      </c>
      <c r="K90" s="7" t="s">
        <v>132</v>
      </c>
      <c r="L90" s="38">
        <v>6153.4299999999994</v>
      </c>
      <c r="M90" s="23">
        <v>345</v>
      </c>
      <c r="N90" s="14">
        <v>1.5</v>
      </c>
      <c r="O90" s="36">
        <f>Tabela13[[#This Row],[padrão_de_diária]]*Tabela13[[#This Row],[número_de_diárias]]</f>
        <v>517.5</v>
      </c>
      <c r="P90" s="31">
        <f>IFERROR(IF(Tabela13[[#This Row],[valor_total_das_passagens]]+Tabela13[[#This Row],[valor_total_diárias]]=0,0,Tabela13[[#This Row],[valor_total_das_passagens]]+Tabela13[[#This Row],[valor_total_diárias]]),0)</f>
        <v>6670.9299999999994</v>
      </c>
      <c r="Q90" s="32" t="s">
        <v>117</v>
      </c>
      <c r="R90" s="35" t="s">
        <v>119</v>
      </c>
      <c r="S90" s="5"/>
    </row>
    <row r="91" spans="1:19" s="10" customFormat="1" ht="15.95" customHeight="1" x14ac:dyDescent="0.25">
      <c r="A91" s="2">
        <f t="shared" si="1"/>
        <v>90</v>
      </c>
      <c r="B91" s="2" t="s">
        <v>22</v>
      </c>
      <c r="C91" s="3" t="s">
        <v>205</v>
      </c>
      <c r="D91" s="4" t="s">
        <v>286</v>
      </c>
      <c r="E91" s="3" t="s">
        <v>391</v>
      </c>
      <c r="F91" s="3" t="str">
        <f>IF(Tabela13[[#This Row],[dependência_nav_brasil]]="","",_xlfn.XLOOKUP(Tabela13[[#This Row],[dependência_nav_brasil]],Tabela1[DNB],Tabela1[Aeroporto],"",0,1))</f>
        <v>Teresina/PI</v>
      </c>
      <c r="G91" s="3" t="s">
        <v>114</v>
      </c>
      <c r="H91" s="7">
        <v>46076</v>
      </c>
      <c r="I91" s="7">
        <v>46077.5</v>
      </c>
      <c r="J91" s="7" t="s">
        <v>120</v>
      </c>
      <c r="K91" s="7" t="s">
        <v>133</v>
      </c>
      <c r="L91" s="38">
        <v>1201.8900000000001</v>
      </c>
      <c r="M91" s="23">
        <v>345</v>
      </c>
      <c r="N91" s="14">
        <v>1.5</v>
      </c>
      <c r="O91" s="36">
        <f>Tabela13[[#This Row],[padrão_de_diária]]*Tabela13[[#This Row],[número_de_diárias]]</f>
        <v>517.5</v>
      </c>
      <c r="P91" s="31">
        <f>IFERROR(IF(Tabela13[[#This Row],[valor_total_das_passagens]]+Tabela13[[#This Row],[valor_total_diárias]]=0,0,Tabela13[[#This Row],[valor_total_das_passagens]]+Tabela13[[#This Row],[valor_total_diárias]]),0)</f>
        <v>1719.39</v>
      </c>
      <c r="Q91" s="32" t="s">
        <v>117</v>
      </c>
      <c r="R91" s="35" t="s">
        <v>119</v>
      </c>
      <c r="S91" s="5"/>
    </row>
    <row r="92" spans="1:19" s="10" customFormat="1" ht="15.95" customHeight="1" x14ac:dyDescent="0.25">
      <c r="A92" s="2">
        <f t="shared" si="1"/>
        <v>91</v>
      </c>
      <c r="B92" s="2" t="s">
        <v>23</v>
      </c>
      <c r="C92" s="3" t="s">
        <v>196</v>
      </c>
      <c r="D92" s="4" t="s">
        <v>277</v>
      </c>
      <c r="E92" s="3" t="s">
        <v>391</v>
      </c>
      <c r="F92" s="3" t="str">
        <f>IF(Tabela13[[#This Row],[dependência_nav_brasil]]="","",_xlfn.XLOOKUP(Tabela13[[#This Row],[dependência_nav_brasil]],Tabela1[DNB],Tabela1[Aeroporto],"",0,1))</f>
        <v>Uberlândia/MG</v>
      </c>
      <c r="G92" s="3" t="s">
        <v>111</v>
      </c>
      <c r="H92" s="7">
        <v>46064</v>
      </c>
      <c r="I92" s="7">
        <v>46065.5</v>
      </c>
      <c r="J92" s="7" t="s">
        <v>120</v>
      </c>
      <c r="K92" s="7" t="s">
        <v>407</v>
      </c>
      <c r="L92" s="38">
        <v>1030.97</v>
      </c>
      <c r="M92" s="23">
        <v>438</v>
      </c>
      <c r="N92" s="14">
        <v>1.5</v>
      </c>
      <c r="O92" s="36">
        <f>Tabela13[[#This Row],[padrão_de_diária]]*Tabela13[[#This Row],[número_de_diárias]]</f>
        <v>657</v>
      </c>
      <c r="P92" s="31">
        <f>IFERROR(IF(Tabela13[[#This Row],[valor_total_das_passagens]]+Tabela13[[#This Row],[valor_total_diárias]]=0,0,Tabela13[[#This Row],[valor_total_das_passagens]]+Tabela13[[#This Row],[valor_total_diárias]]),0)</f>
        <v>1687.97</v>
      </c>
      <c r="Q92" s="32" t="s">
        <v>117</v>
      </c>
      <c r="R92" s="35" t="s">
        <v>119</v>
      </c>
      <c r="S92" s="5"/>
    </row>
    <row r="93" spans="1:19" s="10" customFormat="1" ht="15.95" customHeight="1" x14ac:dyDescent="0.25">
      <c r="A93" s="2">
        <f t="shared" si="1"/>
        <v>92</v>
      </c>
      <c r="B93" s="2" t="s">
        <v>23</v>
      </c>
      <c r="C93" s="3" t="s">
        <v>220</v>
      </c>
      <c r="D93" s="4" t="s">
        <v>301</v>
      </c>
      <c r="E93" s="3" t="s">
        <v>394</v>
      </c>
      <c r="F93" s="3" t="str">
        <f>IF(Tabela13[[#This Row],[dependência_nav_brasil]]="","",_xlfn.XLOOKUP(Tabela13[[#This Row],[dependência_nav_brasil]],Tabela1[DNB],Tabela1[Aeroporto],"",0,1))</f>
        <v>Uberlândia/MG</v>
      </c>
      <c r="G93" s="3" t="s">
        <v>348</v>
      </c>
      <c r="H93" s="7">
        <v>46075</v>
      </c>
      <c r="I93" s="7">
        <v>46079.5</v>
      </c>
      <c r="J93" s="7" t="s">
        <v>120</v>
      </c>
      <c r="K93" s="7" t="s">
        <v>131</v>
      </c>
      <c r="L93" s="22">
        <v>1601.22</v>
      </c>
      <c r="M93" s="21">
        <v>345</v>
      </c>
      <c r="N93" s="14">
        <v>4.5</v>
      </c>
      <c r="O93" s="36">
        <f>Tabela13[[#This Row],[padrão_de_diária]]*Tabela13[[#This Row],[número_de_diárias]]</f>
        <v>1552.5</v>
      </c>
      <c r="P93" s="31">
        <f>IFERROR(IF(Tabela13[[#This Row],[valor_total_das_passagens]]+Tabela13[[#This Row],[valor_total_diárias]]=0,0,Tabela13[[#This Row],[valor_total_das_passagens]]+Tabela13[[#This Row],[valor_total_diárias]]),0)</f>
        <v>3153.7200000000003</v>
      </c>
      <c r="Q93" s="32" t="s">
        <v>117</v>
      </c>
      <c r="R93" s="35" t="s">
        <v>366</v>
      </c>
      <c r="S93" s="5"/>
    </row>
    <row r="94" spans="1:19" s="10" customFormat="1" ht="15.95" customHeight="1" x14ac:dyDescent="0.25">
      <c r="A94" s="2">
        <f t="shared" si="1"/>
        <v>93</v>
      </c>
      <c r="B94" s="2" t="s">
        <v>23</v>
      </c>
      <c r="C94" s="3" t="s">
        <v>222</v>
      </c>
      <c r="D94" s="4" t="s">
        <v>303</v>
      </c>
      <c r="E94" s="3" t="s">
        <v>391</v>
      </c>
      <c r="F94" s="3" t="str">
        <f>IF(Tabela13[[#This Row],[dependência_nav_brasil]]="","",_xlfn.XLOOKUP(Tabela13[[#This Row],[dependência_nav_brasil]],Tabela1[DNB],Tabela1[Aeroporto],"",0,1))</f>
        <v>Uberlândia/MG</v>
      </c>
      <c r="G94" s="3" t="s">
        <v>164</v>
      </c>
      <c r="H94" s="7">
        <v>46078</v>
      </c>
      <c r="I94" s="7">
        <v>46078.5</v>
      </c>
      <c r="J94" s="7" t="s">
        <v>120</v>
      </c>
      <c r="K94" s="7" t="s">
        <v>408</v>
      </c>
      <c r="L94" s="38">
        <v>0</v>
      </c>
      <c r="M94" s="23">
        <v>311</v>
      </c>
      <c r="N94" s="14">
        <v>0.5</v>
      </c>
      <c r="O94" s="36">
        <f>Tabela13[[#This Row],[padrão_de_diária]]*Tabela13[[#This Row],[número_de_diárias]]</f>
        <v>155.5</v>
      </c>
      <c r="P94" s="31">
        <f>IFERROR(IF(Tabela13[[#This Row],[valor_total_das_passagens]]+Tabela13[[#This Row],[valor_total_diárias]]=0,0,Tabela13[[#This Row],[valor_total_das_passagens]]+Tabela13[[#This Row],[valor_total_diárias]]),0)</f>
        <v>155.5</v>
      </c>
      <c r="Q94" s="32" t="s">
        <v>117</v>
      </c>
      <c r="R94" s="35" t="s">
        <v>174</v>
      </c>
      <c r="S94" s="5"/>
    </row>
    <row r="95" spans="1:19" s="10" customFormat="1" ht="15.95" customHeight="1" x14ac:dyDescent="0.25">
      <c r="A95" s="2">
        <f t="shared" si="1"/>
        <v>94</v>
      </c>
      <c r="B95" s="2" t="s">
        <v>23</v>
      </c>
      <c r="C95" s="3" t="s">
        <v>220</v>
      </c>
      <c r="D95" s="4" t="s">
        <v>301</v>
      </c>
      <c r="E95" s="3" t="s">
        <v>394</v>
      </c>
      <c r="F95" s="3" t="str">
        <f>IF(Tabela13[[#This Row],[dependência_nav_brasil]]="","",_xlfn.XLOOKUP(Tabela13[[#This Row],[dependência_nav_brasil]],Tabela1[DNB],Tabela1[Aeroporto],"",0,1))</f>
        <v>Uberlândia/MG</v>
      </c>
      <c r="G95" s="3" t="s">
        <v>116</v>
      </c>
      <c r="H95" s="7">
        <v>46062</v>
      </c>
      <c r="I95" s="7">
        <v>46065.5</v>
      </c>
      <c r="J95" s="7" t="s">
        <v>124</v>
      </c>
      <c r="K95" s="7"/>
      <c r="L95" s="38">
        <v>0</v>
      </c>
      <c r="M95" s="23">
        <v>311</v>
      </c>
      <c r="N95" s="14">
        <v>3.5</v>
      </c>
      <c r="O95" s="36">
        <f>Tabela13[[#This Row],[padrão_de_diária]]*Tabela13[[#This Row],[número_de_diárias]]</f>
        <v>1088.5</v>
      </c>
      <c r="P95" s="31">
        <f>IFERROR(IF(Tabela13[[#This Row],[valor_total_das_passagens]]+Tabela13[[#This Row],[valor_total_diárias]]=0,0,Tabela13[[#This Row],[valor_total_das_passagens]]+Tabela13[[#This Row],[valor_total_diárias]]),0)</f>
        <v>1088.5</v>
      </c>
      <c r="Q95" s="32" t="s">
        <v>117</v>
      </c>
      <c r="R95" s="35" t="s">
        <v>379</v>
      </c>
      <c r="S95" s="5"/>
    </row>
    <row r="96" spans="1:19" s="10" customFormat="1" ht="15.95" customHeight="1" x14ac:dyDescent="0.25">
      <c r="A96" s="2">
        <f t="shared" si="1"/>
        <v>95</v>
      </c>
      <c r="B96" s="2" t="s">
        <v>24</v>
      </c>
      <c r="C96" s="3" t="s">
        <v>186</v>
      </c>
      <c r="D96" s="4" t="s">
        <v>267</v>
      </c>
      <c r="E96" s="3" t="s">
        <v>391</v>
      </c>
      <c r="F96" s="3" t="str">
        <f>IF(Tabela13[[#This Row],[dependência_nav_brasil]]="","",_xlfn.XLOOKUP(Tabela13[[#This Row],[dependência_nav_brasil]],Tabela1[DNB],Tabela1[Aeroporto],"",0,1))</f>
        <v>Vitória/ES</v>
      </c>
      <c r="G96" s="3" t="s">
        <v>110</v>
      </c>
      <c r="H96" s="7">
        <v>46078</v>
      </c>
      <c r="I96" s="7">
        <v>46079.5</v>
      </c>
      <c r="J96" s="7" t="s">
        <v>120</v>
      </c>
      <c r="K96" s="7" t="s">
        <v>132</v>
      </c>
      <c r="L96" s="38">
        <v>935.56999999999994</v>
      </c>
      <c r="M96" s="23">
        <v>345</v>
      </c>
      <c r="N96" s="14">
        <v>1.5</v>
      </c>
      <c r="O96" s="36">
        <f>Tabela13[[#This Row],[padrão_de_diária]]*Tabela13[[#This Row],[número_de_diárias]]</f>
        <v>517.5</v>
      </c>
      <c r="P96" s="31">
        <f>IFERROR(IF(Tabela13[[#This Row],[valor_total_das_passagens]]+Tabela13[[#This Row],[valor_total_diárias]]=0,0,Tabela13[[#This Row],[valor_total_das_passagens]]+Tabela13[[#This Row],[valor_total_diárias]]),0)</f>
        <v>1453.07</v>
      </c>
      <c r="Q96" s="32" t="s">
        <v>117</v>
      </c>
      <c r="R96" s="35" t="s">
        <v>119</v>
      </c>
      <c r="S96" s="5"/>
    </row>
    <row r="97" spans="1:19" s="10" customFormat="1" ht="15.95" customHeight="1" x14ac:dyDescent="0.25">
      <c r="A97" s="2">
        <f t="shared" si="1"/>
        <v>96</v>
      </c>
      <c r="B97" s="2" t="s">
        <v>24</v>
      </c>
      <c r="C97" s="3" t="s">
        <v>187</v>
      </c>
      <c r="D97" s="4" t="s">
        <v>268</v>
      </c>
      <c r="E97" s="3" t="s">
        <v>391</v>
      </c>
      <c r="F97" s="3" t="str">
        <f>IF(Tabela13[[#This Row],[dependência_nav_brasil]]="","",_xlfn.XLOOKUP(Tabela13[[#This Row],[dependência_nav_brasil]],Tabela1[DNB],Tabela1[Aeroporto],"",0,1))</f>
        <v>Vitória/ES</v>
      </c>
      <c r="G97" s="3" t="s">
        <v>110</v>
      </c>
      <c r="H97" s="7">
        <v>46057</v>
      </c>
      <c r="I97" s="7">
        <v>46058.5</v>
      </c>
      <c r="J97" s="7" t="s">
        <v>120</v>
      </c>
      <c r="K97" s="7" t="s">
        <v>134</v>
      </c>
      <c r="L97" s="38">
        <v>1606.35</v>
      </c>
      <c r="M97" s="23">
        <v>345</v>
      </c>
      <c r="N97" s="14">
        <v>1.5</v>
      </c>
      <c r="O97" s="36">
        <f>Tabela13[[#This Row],[padrão_de_diária]]*Tabela13[[#This Row],[número_de_diárias]]</f>
        <v>517.5</v>
      </c>
      <c r="P97" s="31">
        <f>IFERROR(IF(Tabela13[[#This Row],[valor_total_das_passagens]]+Tabela13[[#This Row],[valor_total_diárias]]=0,0,Tabela13[[#This Row],[valor_total_das_passagens]]+Tabela13[[#This Row],[valor_total_diárias]]),0)</f>
        <v>2123.85</v>
      </c>
      <c r="Q97" s="32" t="s">
        <v>117</v>
      </c>
      <c r="R97" s="35" t="s">
        <v>119</v>
      </c>
      <c r="S97" s="5"/>
    </row>
    <row r="98" spans="1:19" s="10" customFormat="1" ht="15.95" customHeight="1" x14ac:dyDescent="0.25">
      <c r="A98" s="2">
        <f t="shared" si="1"/>
        <v>97</v>
      </c>
      <c r="B98" s="2" t="s">
        <v>24</v>
      </c>
      <c r="C98" s="3" t="s">
        <v>128</v>
      </c>
      <c r="D98" s="4" t="s">
        <v>129</v>
      </c>
      <c r="E98" s="3" t="s">
        <v>391</v>
      </c>
      <c r="F98" s="3" t="str">
        <f>IF(Tabela13[[#This Row],[dependência_nav_brasil]]="","",_xlfn.XLOOKUP(Tabela13[[#This Row],[dependência_nav_brasil]],Tabela1[DNB],Tabela1[Aeroporto],"",0,1))</f>
        <v>Vitória/ES</v>
      </c>
      <c r="G98" s="3" t="s">
        <v>347</v>
      </c>
      <c r="H98" s="7">
        <v>46073</v>
      </c>
      <c r="I98" s="7">
        <v>46073</v>
      </c>
      <c r="J98" s="7" t="s">
        <v>120</v>
      </c>
      <c r="K98" s="7" t="s">
        <v>133</v>
      </c>
      <c r="L98" s="38">
        <v>1080.69</v>
      </c>
      <c r="M98" s="23">
        <v>0</v>
      </c>
      <c r="N98" s="14">
        <v>0</v>
      </c>
      <c r="O98" s="36">
        <f>Tabela13[[#This Row],[padrão_de_diária]]*Tabela13[[#This Row],[número_de_diárias]]</f>
        <v>0</v>
      </c>
      <c r="P98" s="31">
        <f>IFERROR(IF(Tabela13[[#This Row],[valor_total_das_passagens]]+Tabela13[[#This Row],[valor_total_diárias]]=0,0,Tabela13[[#This Row],[valor_total_das_passagens]]+Tabela13[[#This Row],[valor_total_diárias]]),0)</f>
        <v>1080.69</v>
      </c>
      <c r="Q98" s="32" t="s">
        <v>117</v>
      </c>
      <c r="R98" s="35" t="s">
        <v>126</v>
      </c>
      <c r="S98" s="5"/>
    </row>
    <row r="99" spans="1:19" s="10" customFormat="1" ht="15.95" customHeight="1" x14ac:dyDescent="0.25">
      <c r="A99" s="2">
        <f t="shared" si="1"/>
        <v>98</v>
      </c>
      <c r="B99" s="2" t="s">
        <v>24</v>
      </c>
      <c r="C99" s="3" t="s">
        <v>225</v>
      </c>
      <c r="D99" s="4" t="s">
        <v>306</v>
      </c>
      <c r="E99" s="3" t="s">
        <v>391</v>
      </c>
      <c r="F99" s="3" t="str">
        <f>IF(Tabela13[[#This Row],[dependência_nav_brasil]]="","",_xlfn.XLOOKUP(Tabela13[[#This Row],[dependência_nav_brasil]],Tabela1[DNB],Tabela1[Aeroporto],"",0,1))</f>
        <v>Vitória/ES</v>
      </c>
      <c r="G99" s="3" t="s">
        <v>164</v>
      </c>
      <c r="H99" s="7">
        <v>46078</v>
      </c>
      <c r="I99" s="7">
        <v>46078.5</v>
      </c>
      <c r="J99" s="7" t="s">
        <v>120</v>
      </c>
      <c r="K99" s="7" t="s">
        <v>408</v>
      </c>
      <c r="L99" s="38">
        <v>0</v>
      </c>
      <c r="M99" s="23">
        <v>311</v>
      </c>
      <c r="N99" s="14">
        <v>0.5</v>
      </c>
      <c r="O99" s="36">
        <f>Tabela13[[#This Row],[padrão_de_diária]]*Tabela13[[#This Row],[número_de_diárias]]</f>
        <v>155.5</v>
      </c>
      <c r="P99" s="31">
        <f>IFERROR(IF(Tabela13[[#This Row],[valor_total_das_passagens]]+Tabela13[[#This Row],[valor_total_diárias]]=0,0,Tabela13[[#This Row],[valor_total_das_passagens]]+Tabela13[[#This Row],[valor_total_diárias]]),0)</f>
        <v>155.5</v>
      </c>
      <c r="Q99" s="32" t="s">
        <v>117</v>
      </c>
      <c r="R99" s="35" t="s">
        <v>174</v>
      </c>
      <c r="S99" s="5"/>
    </row>
    <row r="100" spans="1:19" s="10" customFormat="1" ht="15.95" customHeight="1" x14ac:dyDescent="0.25">
      <c r="A100" s="2">
        <f t="shared" si="1"/>
        <v>99</v>
      </c>
      <c r="B100" s="2" t="s">
        <v>25</v>
      </c>
      <c r="C100" s="3" t="s">
        <v>136</v>
      </c>
      <c r="D100" s="4" t="s">
        <v>150</v>
      </c>
      <c r="E100" s="3" t="s">
        <v>399</v>
      </c>
      <c r="F100" s="3" t="str">
        <f>IF(Tabela13[[#This Row],[dependência_nav_brasil]]="","",_xlfn.XLOOKUP(Tabela13[[#This Row],[dependência_nav_brasil]],Tabela1[DNB],Tabela1[Aeroporto],"",0,1))</f>
        <v>Rio de Janeiro/RJ</v>
      </c>
      <c r="G100" s="3" t="s">
        <v>342</v>
      </c>
      <c r="H100" s="7">
        <v>46062</v>
      </c>
      <c r="I100" s="7">
        <v>46064</v>
      </c>
      <c r="J100" s="7" t="s">
        <v>120</v>
      </c>
      <c r="K100" s="7" t="s">
        <v>131</v>
      </c>
      <c r="L100" s="38">
        <v>3769.31</v>
      </c>
      <c r="M100" s="23">
        <v>311</v>
      </c>
      <c r="N100" s="14">
        <v>2.5</v>
      </c>
      <c r="O100" s="36">
        <f>Tabela13[[#This Row],[padrão_de_diária]]*Tabela13[[#This Row],[número_de_diárias]]</f>
        <v>777.5</v>
      </c>
      <c r="P100" s="31">
        <f>IFERROR(IF(Tabela13[[#This Row],[valor_total_das_passagens]]+Tabela13[[#This Row],[valor_total_diárias]]=0,0,Tabela13[[#This Row],[valor_total_das_passagens]]+Tabela13[[#This Row],[valor_total_diárias]]),0)</f>
        <v>4546.8099999999995</v>
      </c>
      <c r="Q100" s="32" t="s">
        <v>117</v>
      </c>
      <c r="R100" s="35" t="s">
        <v>356</v>
      </c>
      <c r="S100" s="5"/>
    </row>
    <row r="101" spans="1:19" s="10" customFormat="1" ht="15.95" customHeight="1" x14ac:dyDescent="0.25">
      <c r="A101" s="2">
        <f t="shared" si="1"/>
        <v>100</v>
      </c>
      <c r="B101" s="2" t="s">
        <v>25</v>
      </c>
      <c r="C101" s="3" t="s">
        <v>190</v>
      </c>
      <c r="D101" s="4" t="s">
        <v>271</v>
      </c>
      <c r="E101" s="3" t="s">
        <v>340</v>
      </c>
      <c r="F101" s="3" t="str">
        <f>IF(Tabela13[[#This Row],[dependência_nav_brasil]]="","",_xlfn.XLOOKUP(Tabela13[[#This Row],[dependência_nav_brasil]],Tabela1[DNB],Tabela1[Aeroporto],"",0,1))</f>
        <v>Rio de Janeiro/RJ</v>
      </c>
      <c r="G101" s="3" t="s">
        <v>112</v>
      </c>
      <c r="H101" s="7">
        <v>46057</v>
      </c>
      <c r="I101" s="7">
        <v>46057.5</v>
      </c>
      <c r="J101" s="7" t="s">
        <v>120</v>
      </c>
      <c r="K101" s="7" t="s">
        <v>409</v>
      </c>
      <c r="L101" s="38">
        <v>2910.7400000000002</v>
      </c>
      <c r="M101" s="23">
        <v>438</v>
      </c>
      <c r="N101" s="14">
        <v>0.5</v>
      </c>
      <c r="O101" s="36">
        <f>Tabela13[[#This Row],[padrão_de_diária]]*Tabela13[[#This Row],[número_de_diárias]]</f>
        <v>219</v>
      </c>
      <c r="P101" s="31">
        <f>IFERROR(IF(Tabela13[[#This Row],[valor_total_das_passagens]]+Tabela13[[#This Row],[valor_total_diárias]]=0,0,Tabela13[[#This Row],[valor_total_das_passagens]]+Tabela13[[#This Row],[valor_total_diárias]]),0)</f>
        <v>3129.7400000000002</v>
      </c>
      <c r="Q101" s="32" t="s">
        <v>117</v>
      </c>
      <c r="R101" s="35" t="s">
        <v>359</v>
      </c>
      <c r="S101" s="5"/>
    </row>
    <row r="102" spans="1:19" s="10" customFormat="1" ht="15.95" customHeight="1" x14ac:dyDescent="0.25">
      <c r="A102" s="2">
        <f t="shared" si="1"/>
        <v>101</v>
      </c>
      <c r="B102" s="2" t="s">
        <v>25</v>
      </c>
      <c r="C102" s="3" t="s">
        <v>200</v>
      </c>
      <c r="D102" s="4" t="s">
        <v>281</v>
      </c>
      <c r="E102" s="3" t="s">
        <v>341</v>
      </c>
      <c r="F102" s="3" t="str">
        <f>IF(Tabela13[[#This Row],[dependência_nav_brasil]]="","",_xlfn.XLOOKUP(Tabela13[[#This Row],[dependência_nav_brasil]],Tabela1[DNB],Tabela1[Aeroporto],"",0,1))</f>
        <v>Rio de Janeiro/RJ</v>
      </c>
      <c r="G102" s="3" t="s">
        <v>112</v>
      </c>
      <c r="H102" s="7">
        <v>46057</v>
      </c>
      <c r="I102" s="7">
        <v>46059.5</v>
      </c>
      <c r="J102" s="7" t="s">
        <v>120</v>
      </c>
      <c r="K102" s="7" t="s">
        <v>410</v>
      </c>
      <c r="L102" s="38">
        <v>2811.44</v>
      </c>
      <c r="M102" s="23">
        <v>438</v>
      </c>
      <c r="N102" s="14">
        <v>2.5</v>
      </c>
      <c r="O102" s="36">
        <f>Tabela13[[#This Row],[padrão_de_diária]]*Tabela13[[#This Row],[número_de_diárias]]</f>
        <v>1095</v>
      </c>
      <c r="P102" s="31">
        <f>IFERROR(IF(Tabela13[[#This Row],[valor_total_das_passagens]]+Tabela13[[#This Row],[valor_total_diárias]]=0,0,Tabela13[[#This Row],[valor_total_das_passagens]]+Tabela13[[#This Row],[valor_total_diárias]]),0)</f>
        <v>3906.44</v>
      </c>
      <c r="Q102" s="32" t="s">
        <v>117</v>
      </c>
      <c r="R102" s="35" t="s">
        <v>361</v>
      </c>
      <c r="S102" s="5"/>
    </row>
    <row r="103" spans="1:19" s="10" customFormat="1" ht="15.95" customHeight="1" x14ac:dyDescent="0.25">
      <c r="A103" s="2">
        <f t="shared" si="1"/>
        <v>102</v>
      </c>
      <c r="B103" s="2" t="s">
        <v>25</v>
      </c>
      <c r="C103" s="3" t="s">
        <v>136</v>
      </c>
      <c r="D103" s="4" t="s">
        <v>150</v>
      </c>
      <c r="E103" s="3" t="s">
        <v>399</v>
      </c>
      <c r="F103" s="3" t="str">
        <f>IF(Tabela13[[#This Row],[dependência_nav_brasil]]="","",_xlfn.XLOOKUP(Tabela13[[#This Row],[dependência_nav_brasil]],Tabela1[DNB],Tabela1[Aeroporto],"",0,1))</f>
        <v>Rio de Janeiro/RJ</v>
      </c>
      <c r="G103" s="3" t="s">
        <v>346</v>
      </c>
      <c r="H103" s="7">
        <v>46076</v>
      </c>
      <c r="I103" s="7">
        <v>46078.5</v>
      </c>
      <c r="J103" s="7" t="s">
        <v>120</v>
      </c>
      <c r="K103" s="7" t="s">
        <v>131</v>
      </c>
      <c r="L103" s="38">
        <v>6938.89</v>
      </c>
      <c r="M103" s="23">
        <v>311</v>
      </c>
      <c r="N103" s="14">
        <v>2.5</v>
      </c>
      <c r="O103" s="36">
        <f>Tabela13[[#This Row],[padrão_de_diária]]*Tabela13[[#This Row],[número_de_diárias]]</f>
        <v>777.5</v>
      </c>
      <c r="P103" s="31">
        <f>IFERROR(IF(Tabela13[[#This Row],[valor_total_das_passagens]]+Tabela13[[#This Row],[valor_total_diárias]]=0,0,Tabela13[[#This Row],[valor_total_das_passagens]]+Tabela13[[#This Row],[valor_total_diárias]]),0)</f>
        <v>7716.39</v>
      </c>
      <c r="Q103" s="32" t="s">
        <v>117</v>
      </c>
      <c r="R103" s="35" t="s">
        <v>364</v>
      </c>
      <c r="S103" s="5"/>
    </row>
    <row r="104" spans="1:19" s="10" customFormat="1" ht="15.95" customHeight="1" x14ac:dyDescent="0.25">
      <c r="A104" s="2">
        <f t="shared" si="1"/>
        <v>103</v>
      </c>
      <c r="B104" s="2" t="s">
        <v>25</v>
      </c>
      <c r="C104" s="3" t="s">
        <v>212</v>
      </c>
      <c r="D104" s="4" t="s">
        <v>293</v>
      </c>
      <c r="E104" s="3" t="s">
        <v>401</v>
      </c>
      <c r="F104" s="3" t="str">
        <f>IF(Tabela13[[#This Row],[dependência_nav_brasil]]="","",_xlfn.XLOOKUP(Tabela13[[#This Row],[dependência_nav_brasil]],Tabela1[DNB],Tabela1[Aeroporto],"",0,1))</f>
        <v>Rio de Janeiro/RJ</v>
      </c>
      <c r="G104" s="3" t="s">
        <v>164</v>
      </c>
      <c r="H104" s="7">
        <v>46063</v>
      </c>
      <c r="I104" s="7">
        <v>46064.5</v>
      </c>
      <c r="J104" s="7" t="s">
        <v>120</v>
      </c>
      <c r="K104" s="7" t="s">
        <v>131</v>
      </c>
      <c r="L104" s="38">
        <v>1911.47</v>
      </c>
      <c r="M104" s="23">
        <v>311</v>
      </c>
      <c r="N104" s="14">
        <v>1.5</v>
      </c>
      <c r="O104" s="36">
        <f>Tabela13[[#This Row],[padrão_de_diária]]*Tabela13[[#This Row],[número_de_diárias]]</f>
        <v>466.5</v>
      </c>
      <c r="P104" s="31">
        <f>IFERROR(IF(Tabela13[[#This Row],[valor_total_das_passagens]]+Tabela13[[#This Row],[valor_total_diárias]]=0,0,Tabela13[[#This Row],[valor_total_das_passagens]]+Tabela13[[#This Row],[valor_total_diárias]]),0)</f>
        <v>2377.9700000000003</v>
      </c>
      <c r="Q104" s="32" t="s">
        <v>117</v>
      </c>
      <c r="R104" s="35" t="s">
        <v>365</v>
      </c>
      <c r="S104" s="5"/>
    </row>
    <row r="105" spans="1:19" s="10" customFormat="1" ht="15.95" customHeight="1" x14ac:dyDescent="0.25">
      <c r="A105" s="2">
        <f t="shared" si="1"/>
        <v>104</v>
      </c>
      <c r="B105" s="2" t="s">
        <v>25</v>
      </c>
      <c r="C105" s="3" t="s">
        <v>213</v>
      </c>
      <c r="D105" s="4" t="s">
        <v>294</v>
      </c>
      <c r="E105" s="3" t="s">
        <v>400</v>
      </c>
      <c r="F105" s="3" t="str">
        <f>IF(Tabela13[[#This Row],[dependência_nav_brasil]]="","",_xlfn.XLOOKUP(Tabela13[[#This Row],[dependência_nav_brasil]],Tabela1[DNB],Tabela1[Aeroporto],"",0,1))</f>
        <v>Rio de Janeiro/RJ</v>
      </c>
      <c r="G105" s="3" t="s">
        <v>164</v>
      </c>
      <c r="H105" s="7">
        <v>46063</v>
      </c>
      <c r="I105" s="7">
        <v>46064.5</v>
      </c>
      <c r="J105" s="7" t="s">
        <v>120</v>
      </c>
      <c r="K105" s="7" t="s">
        <v>133</v>
      </c>
      <c r="L105" s="38">
        <v>1607.47</v>
      </c>
      <c r="M105" s="23">
        <v>394</v>
      </c>
      <c r="N105" s="14">
        <v>1.5</v>
      </c>
      <c r="O105" s="36">
        <f>Tabela13[[#This Row],[padrão_de_diária]]*Tabela13[[#This Row],[número_de_diárias]]</f>
        <v>591</v>
      </c>
      <c r="P105" s="31">
        <f>IFERROR(IF(Tabela13[[#This Row],[valor_total_das_passagens]]+Tabela13[[#This Row],[valor_total_diárias]]=0,0,Tabela13[[#This Row],[valor_total_das_passagens]]+Tabela13[[#This Row],[valor_total_diárias]]),0)</f>
        <v>2198.4700000000003</v>
      </c>
      <c r="Q105" s="32" t="s">
        <v>117</v>
      </c>
      <c r="R105" s="35" t="s">
        <v>365</v>
      </c>
      <c r="S105" s="5"/>
    </row>
    <row r="106" spans="1:19" s="10" customFormat="1" ht="15.95" customHeight="1" x14ac:dyDescent="0.25">
      <c r="A106" s="2">
        <f t="shared" si="1"/>
        <v>105</v>
      </c>
      <c r="B106" s="2" t="s">
        <v>25</v>
      </c>
      <c r="C106" s="3" t="s">
        <v>244</v>
      </c>
      <c r="D106" s="4" t="s">
        <v>325</v>
      </c>
      <c r="E106" s="3" t="s">
        <v>393</v>
      </c>
      <c r="F106" s="3" t="str">
        <f>IF(Tabela13[[#This Row],[dependência_nav_brasil]]="","",_xlfn.XLOOKUP(Tabela13[[#This Row],[dependência_nav_brasil]],Tabela1[DNB],Tabela1[Aeroporto],"",0,1))</f>
        <v>Rio de Janeiro/RJ</v>
      </c>
      <c r="G106" s="3" t="s">
        <v>178</v>
      </c>
      <c r="H106" s="7">
        <v>46075</v>
      </c>
      <c r="I106" s="7">
        <v>46080.5</v>
      </c>
      <c r="J106" s="7" t="s">
        <v>121</v>
      </c>
      <c r="K106" s="7"/>
      <c r="L106" s="38">
        <v>0</v>
      </c>
      <c r="M106" s="23">
        <v>438</v>
      </c>
      <c r="N106" s="14">
        <v>5.5</v>
      </c>
      <c r="O106" s="36">
        <f>Tabela13[[#This Row],[padrão_de_diária]]*Tabela13[[#This Row],[número_de_diárias]]</f>
        <v>2409</v>
      </c>
      <c r="P106" s="31">
        <f>IFERROR(IF(Tabela13[[#This Row],[valor_total_das_passagens]]+Tabela13[[#This Row],[valor_total_diárias]]=0,0,Tabela13[[#This Row],[valor_total_das_passagens]]+Tabela13[[#This Row],[valor_total_diárias]]),0)</f>
        <v>2409</v>
      </c>
      <c r="Q106" s="32" t="s">
        <v>117</v>
      </c>
      <c r="R106" s="35" t="s">
        <v>377</v>
      </c>
      <c r="S106" s="5"/>
    </row>
    <row r="107" spans="1:19" s="10" customFormat="1" ht="15.95" customHeight="1" x14ac:dyDescent="0.25">
      <c r="A107" s="2">
        <f t="shared" si="1"/>
        <v>106</v>
      </c>
      <c r="B107" s="2" t="s">
        <v>25</v>
      </c>
      <c r="C107" s="3" t="s">
        <v>246</v>
      </c>
      <c r="D107" s="4" t="s">
        <v>327</v>
      </c>
      <c r="E107" s="3" t="s">
        <v>391</v>
      </c>
      <c r="F107" s="3" t="str">
        <f>IF(Tabela13[[#This Row],[dependência_nav_brasil]]="","",_xlfn.XLOOKUP(Tabela13[[#This Row],[dependência_nav_brasil]],Tabela1[DNB],Tabela1[Aeroporto],"",0,1))</f>
        <v>Rio de Janeiro/RJ</v>
      </c>
      <c r="G107" s="3" t="s">
        <v>178</v>
      </c>
      <c r="H107" s="7">
        <v>46075</v>
      </c>
      <c r="I107" s="7">
        <v>46080.5</v>
      </c>
      <c r="J107" s="7" t="s">
        <v>121</v>
      </c>
      <c r="K107" s="7"/>
      <c r="L107" s="38">
        <v>0</v>
      </c>
      <c r="M107" s="23">
        <v>438</v>
      </c>
      <c r="N107" s="14">
        <v>5.5</v>
      </c>
      <c r="O107" s="36">
        <f>Tabela13[[#This Row],[padrão_de_diária]]*Tabela13[[#This Row],[número_de_diárias]]</f>
        <v>2409</v>
      </c>
      <c r="P107" s="31">
        <f>IFERROR(IF(Tabela13[[#This Row],[valor_total_das_passagens]]+Tabela13[[#This Row],[valor_total_diárias]]=0,0,Tabela13[[#This Row],[valor_total_das_passagens]]+Tabela13[[#This Row],[valor_total_diárias]]),0)</f>
        <v>2409</v>
      </c>
      <c r="Q107" s="32" t="s">
        <v>117</v>
      </c>
      <c r="R107" s="35" t="s">
        <v>377</v>
      </c>
      <c r="S107" s="5"/>
    </row>
    <row r="108" spans="1:19" s="10" customFormat="1" ht="15.95" customHeight="1" x14ac:dyDescent="0.25">
      <c r="A108" s="44">
        <v>107</v>
      </c>
      <c r="B108" s="44" t="s">
        <v>25</v>
      </c>
      <c r="C108" s="45" t="s">
        <v>413</v>
      </c>
      <c r="D108" s="46" t="s">
        <v>414</v>
      </c>
      <c r="E108" s="45" t="s">
        <v>391</v>
      </c>
      <c r="F108" s="45" t="s">
        <v>83</v>
      </c>
      <c r="G108" s="45" t="s">
        <v>110</v>
      </c>
      <c r="H108" s="47">
        <v>46078</v>
      </c>
      <c r="I108" s="47">
        <v>46082.5</v>
      </c>
      <c r="J108" s="47" t="s">
        <v>120</v>
      </c>
      <c r="K108" s="47" t="s">
        <v>415</v>
      </c>
      <c r="L108" s="48">
        <v>3611.1400000000003</v>
      </c>
      <c r="M108" s="49">
        <v>0</v>
      </c>
      <c r="N108" s="50">
        <v>0</v>
      </c>
      <c r="O108" s="51">
        <f>Tabela13[[#This Row],[padrão_de_diária]]*Tabela13[[#This Row],[número_de_diárias]]</f>
        <v>0</v>
      </c>
      <c r="P108" s="52">
        <f>IFERROR(IF(Tabela13[[#This Row],[valor_total_das_passagens]]+Tabela13[[#This Row],[valor_total_diárias]]=0,0,Tabela13[[#This Row],[valor_total_das_passagens]]+Tabela13[[#This Row],[valor_total_diárias]]),0)</f>
        <v>3611.1400000000003</v>
      </c>
      <c r="Q108" s="53" t="s">
        <v>117</v>
      </c>
      <c r="R108" s="54" t="s">
        <v>380</v>
      </c>
      <c r="S108" s="55"/>
    </row>
    <row r="109" spans="1:19" s="10" customFormat="1" ht="15.95" customHeight="1" x14ac:dyDescent="0.25">
      <c r="A109" s="2">
        <f>A108+1</f>
        <v>108</v>
      </c>
      <c r="B109" s="2" t="s">
        <v>25</v>
      </c>
      <c r="C109" s="3" t="s">
        <v>253</v>
      </c>
      <c r="D109" s="4" t="s">
        <v>334</v>
      </c>
      <c r="E109" s="3" t="s">
        <v>396</v>
      </c>
      <c r="F109" s="3" t="s">
        <v>412</v>
      </c>
      <c r="G109" s="3" t="s">
        <v>110</v>
      </c>
      <c r="H109" s="7">
        <v>46077</v>
      </c>
      <c r="I109" s="7">
        <v>46078</v>
      </c>
      <c r="J109" s="7" t="s">
        <v>120</v>
      </c>
      <c r="K109" s="7" t="s">
        <v>409</v>
      </c>
      <c r="L109" s="38">
        <v>3487.4500000000003</v>
      </c>
      <c r="M109" s="23">
        <v>0</v>
      </c>
      <c r="N109" s="14">
        <v>0</v>
      </c>
      <c r="O109" s="36">
        <f>Tabela13[[#This Row],[padrão_de_diária]]*Tabela13[[#This Row],[número_de_diárias]]</f>
        <v>0</v>
      </c>
      <c r="P109" s="31">
        <f>IFERROR(IF(Tabela13[[#This Row],[valor_total_das_passagens]]+Tabela13[[#This Row],[valor_total_diárias]]=0,0,Tabela13[[#This Row],[valor_total_das_passagens]]+Tabela13[[#This Row],[valor_total_diárias]]),0)</f>
        <v>3487.4500000000003</v>
      </c>
      <c r="Q109" s="32" t="s">
        <v>117</v>
      </c>
      <c r="R109" s="35" t="s">
        <v>380</v>
      </c>
      <c r="S109" s="5"/>
    </row>
    <row r="110" spans="1:19" s="10" customFormat="1" ht="15.95" customHeight="1" x14ac:dyDescent="0.25">
      <c r="A110" s="2">
        <f t="shared" si="1"/>
        <v>109</v>
      </c>
      <c r="B110" s="2" t="s">
        <v>25</v>
      </c>
      <c r="C110" s="3" t="s">
        <v>260</v>
      </c>
      <c r="D110" s="4" t="s">
        <v>390</v>
      </c>
      <c r="E110" s="3" t="s">
        <v>397</v>
      </c>
      <c r="F110" s="3" t="str">
        <f>IF(Tabela13[[#This Row],[dependência_nav_brasil]]="","",_xlfn.XLOOKUP(Tabela13[[#This Row],[dependência_nav_brasil]],Tabela1[DNB],Tabela1[Aeroporto],"",0,1))</f>
        <v>Rio de Janeiro/RJ</v>
      </c>
      <c r="G110" s="3" t="s">
        <v>354</v>
      </c>
      <c r="H110" s="7">
        <v>46078</v>
      </c>
      <c r="I110" s="7">
        <v>46079.5</v>
      </c>
      <c r="J110" s="7" t="s">
        <v>120</v>
      </c>
      <c r="K110" s="7" t="s">
        <v>411</v>
      </c>
      <c r="L110" s="38">
        <v>5725.28</v>
      </c>
      <c r="M110" s="23">
        <v>311</v>
      </c>
      <c r="N110" s="14">
        <v>1.5</v>
      </c>
      <c r="O110" s="36">
        <f>Tabela13[[#This Row],[padrão_de_diária]]*Tabela13[[#This Row],[número_de_diárias]]</f>
        <v>466.5</v>
      </c>
      <c r="P110" s="31">
        <f>IFERROR(IF(Tabela13[[#This Row],[valor_total_das_passagens]]+Tabela13[[#This Row],[valor_total_diárias]]=0,0,Tabela13[[#This Row],[valor_total_das_passagens]]+Tabela13[[#This Row],[valor_total_diárias]]),0)</f>
        <v>6191.78</v>
      </c>
      <c r="Q110" s="32" t="s">
        <v>117</v>
      </c>
      <c r="R110" s="35" t="s">
        <v>388</v>
      </c>
      <c r="S110" s="5"/>
    </row>
    <row r="111" spans="1:19" ht="15.95" customHeight="1" x14ac:dyDescent="0.25">
      <c r="A111" s="2"/>
      <c r="B111" s="2"/>
      <c r="C111" s="3"/>
      <c r="D111" s="4"/>
      <c r="E111" s="3"/>
      <c r="F111" s="3" t="str">
        <f>IF(Tabela13[[#This Row],[dependência_nav_brasil]]="","",_xlfn.XLOOKUP(Tabela13[[#This Row],[dependência_nav_brasil]],Tabela1[DNB],Tabela1[Aeroporto],"",0,1))</f>
        <v/>
      </c>
      <c r="G111" s="3"/>
      <c r="H111" s="7"/>
      <c r="I111" s="7"/>
      <c r="J111" s="7"/>
      <c r="K111" s="7"/>
      <c r="L111" s="30"/>
      <c r="M111" s="23"/>
      <c r="N111" s="14"/>
      <c r="O111" s="33"/>
      <c r="P111" s="31"/>
      <c r="Q111" s="3"/>
      <c r="R111" s="35"/>
      <c r="S111" s="5"/>
    </row>
    <row r="112" spans="1:19" ht="15.95" customHeight="1" x14ac:dyDescent="0.25"/>
  </sheetData>
  <phoneticPr fontId="9" type="noConversion"/>
  <conditionalFormatting sqref="Q2:Q111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5" orientation="landscape" r:id="rId1"/>
  <headerFooter>
    <oddHeader>&amp;L&amp;"-,Negrito"NAV BRASIL&amp;C&amp;"-,Negrito"PLANILHA DE VIAGENS CONSOLIDADA
FEVEREIRO/2026&amp;R&amp;"-,Negrito"Página: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7"/>
  <sheetViews>
    <sheetView workbookViewId="0">
      <selection activeCell="B5" sqref="B5"/>
    </sheetView>
  </sheetViews>
  <sheetFormatPr defaultRowHeight="15" x14ac:dyDescent="0.25"/>
  <cols>
    <col min="2" max="2" width="28.140625" bestFit="1" customWidth="1"/>
  </cols>
  <sheetData>
    <row r="1" spans="1:2" x14ac:dyDescent="0.25">
      <c r="A1" s="37" t="s">
        <v>64</v>
      </c>
      <c r="B1" s="37" t="s">
        <v>65</v>
      </c>
    </row>
    <row r="2" spans="1:2" x14ac:dyDescent="0.25">
      <c r="A2" t="s">
        <v>135</v>
      </c>
      <c r="B2" t="s">
        <v>127</v>
      </c>
    </row>
    <row r="3" spans="1:2" x14ac:dyDescent="0.25">
      <c r="A3" t="s">
        <v>0</v>
      </c>
      <c r="B3" t="s">
        <v>66</v>
      </c>
    </row>
    <row r="4" spans="1:2" x14ac:dyDescent="0.25">
      <c r="A4" t="s">
        <v>1</v>
      </c>
      <c r="B4" t="s">
        <v>67</v>
      </c>
    </row>
    <row r="5" spans="1:2" x14ac:dyDescent="0.25">
      <c r="A5" t="s">
        <v>63</v>
      </c>
      <c r="B5" t="s">
        <v>68</v>
      </c>
    </row>
    <row r="6" spans="1:2" x14ac:dyDescent="0.25">
      <c r="A6" t="s">
        <v>2</v>
      </c>
      <c r="B6" t="s">
        <v>69</v>
      </c>
    </row>
    <row r="7" spans="1:2" x14ac:dyDescent="0.25">
      <c r="A7" t="s">
        <v>3</v>
      </c>
      <c r="B7" t="s">
        <v>70</v>
      </c>
    </row>
    <row r="8" spans="1:2" x14ac:dyDescent="0.25">
      <c r="A8" t="s">
        <v>4</v>
      </c>
      <c r="B8" t="s">
        <v>71</v>
      </c>
    </row>
    <row r="9" spans="1:2" x14ac:dyDescent="0.25">
      <c r="A9" t="s">
        <v>58</v>
      </c>
      <c r="B9" t="s">
        <v>72</v>
      </c>
    </row>
    <row r="10" spans="1:2" x14ac:dyDescent="0.25">
      <c r="A10" t="s">
        <v>30</v>
      </c>
      <c r="B10" t="s">
        <v>73</v>
      </c>
    </row>
    <row r="11" spans="1:2" x14ac:dyDescent="0.25">
      <c r="A11" t="s">
        <v>32</v>
      </c>
      <c r="B11" t="s">
        <v>74</v>
      </c>
    </row>
    <row r="12" spans="1:2" x14ac:dyDescent="0.25">
      <c r="A12" t="s">
        <v>5</v>
      </c>
      <c r="B12" t="s">
        <v>75</v>
      </c>
    </row>
    <row r="13" spans="1:2" x14ac:dyDescent="0.25">
      <c r="A13" t="s">
        <v>33</v>
      </c>
      <c r="B13" t="s">
        <v>76</v>
      </c>
    </row>
    <row r="14" spans="1:2" x14ac:dyDescent="0.25">
      <c r="A14" t="s">
        <v>6</v>
      </c>
      <c r="B14" t="s">
        <v>77</v>
      </c>
    </row>
    <row r="15" spans="1:2" x14ac:dyDescent="0.25">
      <c r="A15" t="s">
        <v>7</v>
      </c>
      <c r="B15" t="s">
        <v>78</v>
      </c>
    </row>
    <row r="16" spans="1:2" x14ac:dyDescent="0.25">
      <c r="A16" t="s">
        <v>29</v>
      </c>
      <c r="B16" t="s">
        <v>79</v>
      </c>
    </row>
    <row r="17" spans="1:2" x14ac:dyDescent="0.25">
      <c r="A17" t="s">
        <v>8</v>
      </c>
      <c r="B17" t="s">
        <v>80</v>
      </c>
    </row>
    <row r="18" spans="1:2" x14ac:dyDescent="0.25">
      <c r="A18" t="s">
        <v>27</v>
      </c>
      <c r="B18" t="s">
        <v>81</v>
      </c>
    </row>
    <row r="19" spans="1:2" x14ac:dyDescent="0.25">
      <c r="A19" t="s">
        <v>34</v>
      </c>
      <c r="B19" t="s">
        <v>82</v>
      </c>
    </row>
    <row r="20" spans="1:2" x14ac:dyDescent="0.25">
      <c r="A20" t="s">
        <v>9</v>
      </c>
      <c r="B20" t="s">
        <v>83</v>
      </c>
    </row>
    <row r="21" spans="1:2" x14ac:dyDescent="0.25">
      <c r="A21" t="s">
        <v>10</v>
      </c>
      <c r="B21" t="s">
        <v>84</v>
      </c>
    </row>
    <row r="22" spans="1:2" x14ac:dyDescent="0.25">
      <c r="A22" t="s">
        <v>11</v>
      </c>
      <c r="B22" t="s">
        <v>85</v>
      </c>
    </row>
    <row r="23" spans="1:2" x14ac:dyDescent="0.25">
      <c r="A23" t="s">
        <v>12</v>
      </c>
      <c r="B23" t="s">
        <v>86</v>
      </c>
    </row>
    <row r="24" spans="1:2" x14ac:dyDescent="0.25">
      <c r="A24" t="s">
        <v>28</v>
      </c>
      <c r="B24" t="s">
        <v>87</v>
      </c>
    </row>
    <row r="25" spans="1:2" x14ac:dyDescent="0.25">
      <c r="A25" t="s">
        <v>13</v>
      </c>
      <c r="B25" t="s">
        <v>88</v>
      </c>
    </row>
    <row r="26" spans="1:2" x14ac:dyDescent="0.25">
      <c r="A26" t="s">
        <v>14</v>
      </c>
      <c r="B26" t="s">
        <v>89</v>
      </c>
    </row>
    <row r="27" spans="1:2" x14ac:dyDescent="0.25">
      <c r="A27" t="s">
        <v>15</v>
      </c>
      <c r="B27" t="s">
        <v>90</v>
      </c>
    </row>
    <row r="28" spans="1:2" x14ac:dyDescent="0.25">
      <c r="A28" t="s">
        <v>16</v>
      </c>
      <c r="B28" t="s">
        <v>91</v>
      </c>
    </row>
    <row r="29" spans="1:2" x14ac:dyDescent="0.25">
      <c r="A29" t="s">
        <v>26</v>
      </c>
      <c r="B29" t="s">
        <v>92</v>
      </c>
    </row>
    <row r="30" spans="1:2" x14ac:dyDescent="0.25">
      <c r="A30" t="s">
        <v>17</v>
      </c>
      <c r="B30" t="s">
        <v>93</v>
      </c>
    </row>
    <row r="31" spans="1:2" x14ac:dyDescent="0.25">
      <c r="A31" t="s">
        <v>62</v>
      </c>
      <c r="B31" t="s">
        <v>94</v>
      </c>
    </row>
    <row r="32" spans="1:2" x14ac:dyDescent="0.25">
      <c r="A32" t="s">
        <v>35</v>
      </c>
      <c r="B32" t="s">
        <v>95</v>
      </c>
    </row>
    <row r="33" spans="1:2" x14ac:dyDescent="0.25">
      <c r="A33" t="s">
        <v>60</v>
      </c>
      <c r="B33" t="s">
        <v>96</v>
      </c>
    </row>
    <row r="34" spans="1:2" x14ac:dyDescent="0.25">
      <c r="A34" t="s">
        <v>18</v>
      </c>
      <c r="B34" t="s">
        <v>97</v>
      </c>
    </row>
    <row r="35" spans="1:2" x14ac:dyDescent="0.25">
      <c r="A35" t="s">
        <v>31</v>
      </c>
      <c r="B35" t="s">
        <v>98</v>
      </c>
    </row>
    <row r="36" spans="1:2" x14ac:dyDescent="0.25">
      <c r="A36" t="s">
        <v>57</v>
      </c>
      <c r="B36" t="s">
        <v>99</v>
      </c>
    </row>
    <row r="37" spans="1:2" x14ac:dyDescent="0.25">
      <c r="A37" t="s">
        <v>56</v>
      </c>
      <c r="B37" t="s">
        <v>100</v>
      </c>
    </row>
    <row r="38" spans="1:2" x14ac:dyDescent="0.25">
      <c r="A38" t="s">
        <v>19</v>
      </c>
      <c r="B38" t="s">
        <v>101</v>
      </c>
    </row>
    <row r="39" spans="1:2" x14ac:dyDescent="0.25">
      <c r="A39" t="s">
        <v>20</v>
      </c>
      <c r="B39" t="s">
        <v>102</v>
      </c>
    </row>
    <row r="40" spans="1:2" x14ac:dyDescent="0.25">
      <c r="A40" t="s">
        <v>21</v>
      </c>
      <c r="B40" t="s">
        <v>103</v>
      </c>
    </row>
    <row r="41" spans="1:2" x14ac:dyDescent="0.25">
      <c r="A41" t="s">
        <v>22</v>
      </c>
      <c r="B41" t="s">
        <v>104</v>
      </c>
    </row>
    <row r="42" spans="1:2" x14ac:dyDescent="0.25">
      <c r="A42" t="s">
        <v>59</v>
      </c>
      <c r="B42" t="s">
        <v>105</v>
      </c>
    </row>
    <row r="43" spans="1:2" x14ac:dyDescent="0.25">
      <c r="A43" t="s">
        <v>61</v>
      </c>
      <c r="B43" t="s">
        <v>106</v>
      </c>
    </row>
    <row r="44" spans="1:2" x14ac:dyDescent="0.25">
      <c r="A44" t="s">
        <v>23</v>
      </c>
      <c r="B44" t="s">
        <v>107</v>
      </c>
    </row>
    <row r="45" spans="1:2" x14ac:dyDescent="0.25">
      <c r="A45" t="s">
        <v>55</v>
      </c>
      <c r="B45" t="s">
        <v>108</v>
      </c>
    </row>
    <row r="46" spans="1:2" x14ac:dyDescent="0.25">
      <c r="A46" t="s">
        <v>24</v>
      </c>
      <c r="B46" t="s">
        <v>109</v>
      </c>
    </row>
    <row r="47" spans="1:2" x14ac:dyDescent="0.25">
      <c r="A47" t="s">
        <v>25</v>
      </c>
      <c r="B47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2026-03-05T15:56:56Z</cp:lastPrinted>
  <dcterms:created xsi:type="dcterms:W3CDTF">2023-07-04T10:34:16Z</dcterms:created>
  <dcterms:modified xsi:type="dcterms:W3CDTF">2026-03-27T13:38:47Z</dcterms:modified>
  <cp:category/>
  <cp:contentStatus/>
</cp:coreProperties>
</file>