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brasilgovbr-my.sharepoint.com/personal/lee_castro_navbrasil_gov_br/Documents/Sistema de Viagens/Controle de Viagens/2026/06-Jun26/"/>
    </mc:Choice>
  </mc:AlternateContent>
  <xr:revisionPtr revIDLastSave="3349" documentId="13_ncr:1_{B57CC72A-69E9-469A-955E-76207A828566}" xr6:coauthVersionLast="47" xr6:coauthVersionMax="47" xr10:uidLastSave="{9A613C53-611E-44F7-AA3B-E17ABF9947F6}"/>
  <bookViews>
    <workbookView xWindow="-120" yWindow="-120" windowWidth="29040" windowHeight="15720" xr2:uid="{8149DED0-EB73-471D-85CB-C22825E0DE63}"/>
  </bookViews>
  <sheets>
    <sheet name="DNB" sheetId="4" r:id="rId1"/>
    <sheet name="Localidades" sheetId="5" state="hidden" r:id="rId2"/>
  </sheets>
  <definedNames>
    <definedName name="_xlnm._FilterDatabase" localSheetId="0" hidden="1">DNB!$A$1:$S$137</definedName>
    <definedName name="_xlnm.Print_Area" localSheetId="0">Tabela13[[#All],[id]:[tipo_viagem]]</definedName>
    <definedName name="_xlnm.Print_Titles" localSheetId="0">DNB!$1:$1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4" l="1"/>
  <c r="F11" i="4"/>
  <c r="O11" i="4"/>
  <c r="P11" i="4" s="1"/>
  <c r="F42" i="4"/>
  <c r="O42" i="4"/>
  <c r="P42" i="4" s="1"/>
  <c r="F38" i="4"/>
  <c r="O38" i="4"/>
  <c r="P38" i="4" s="1"/>
  <c r="F85" i="4"/>
  <c r="O85" i="4"/>
  <c r="P85" i="4" s="1"/>
  <c r="F31" i="4" l="1"/>
  <c r="O31" i="4"/>
  <c r="P31" i="4" s="1"/>
  <c r="F117" i="4"/>
  <c r="O117" i="4"/>
  <c r="P117" i="4" s="1"/>
  <c r="F6" i="4"/>
  <c r="O6" i="4"/>
  <c r="P6" i="4" s="1"/>
  <c r="F7" i="4"/>
  <c r="O7" i="4"/>
  <c r="P7" i="4" s="1"/>
  <c r="F3" i="4"/>
  <c r="O3" i="4"/>
  <c r="P3" i="4" s="1"/>
  <c r="F74" i="4"/>
  <c r="O74" i="4"/>
  <c r="P74" i="4" s="1"/>
  <c r="F67" i="4"/>
  <c r="O67" i="4"/>
  <c r="P67" i="4" s="1"/>
  <c r="F76" i="4"/>
  <c r="O76" i="4"/>
  <c r="P76" i="4" s="1"/>
  <c r="F80" i="4"/>
  <c r="O80" i="4"/>
  <c r="P80" i="4" s="1"/>
  <c r="F104" i="4"/>
  <c r="O104" i="4"/>
  <c r="P104" i="4" s="1"/>
  <c r="F94" i="4"/>
  <c r="O94" i="4"/>
  <c r="P94" i="4" s="1"/>
  <c r="F59" i="4"/>
  <c r="O59" i="4"/>
  <c r="P59" i="4" s="1"/>
  <c r="F44" i="4"/>
  <c r="O44" i="4"/>
  <c r="P44" i="4" s="1"/>
  <c r="F106" i="4"/>
  <c r="O106" i="4"/>
  <c r="P106" i="4" s="1"/>
  <c r="O130" i="4"/>
  <c r="P130" i="4" s="1"/>
  <c r="F105" i="4"/>
  <c r="O105" i="4"/>
  <c r="P105" i="4" s="1"/>
  <c r="F14" i="4"/>
  <c r="O14" i="4"/>
  <c r="P14" i="4" s="1"/>
  <c r="F91" i="4"/>
  <c r="O91" i="4"/>
  <c r="P91" i="4" s="1"/>
  <c r="F92" i="4"/>
  <c r="O92" i="4"/>
  <c r="P92" i="4" s="1"/>
  <c r="F72" i="4"/>
  <c r="O72" i="4"/>
  <c r="P72" i="4" s="1"/>
  <c r="F4" i="4"/>
  <c r="O4" i="4"/>
  <c r="P4" i="4" s="1"/>
  <c r="F9" i="4"/>
  <c r="O9" i="4"/>
  <c r="P9" i="4" s="1"/>
  <c r="F86" i="4"/>
  <c r="O86" i="4"/>
  <c r="P86" i="4" s="1"/>
  <c r="F110" i="4"/>
  <c r="O110" i="4"/>
  <c r="P110" i="4" s="1"/>
  <c r="F64" i="4"/>
  <c r="O64" i="4"/>
  <c r="P64" i="4" s="1"/>
  <c r="F100" i="4"/>
  <c r="O100" i="4"/>
  <c r="P100" i="4" s="1"/>
  <c r="F16" i="4"/>
  <c r="O16" i="4"/>
  <c r="P16" i="4" s="1"/>
  <c r="O134" i="4"/>
  <c r="P134" i="4" s="1"/>
  <c r="F127" i="4"/>
  <c r="O127" i="4"/>
  <c r="P127" i="4" s="1"/>
  <c r="F101" i="4"/>
  <c r="O101" i="4"/>
  <c r="P101" i="4" s="1"/>
  <c r="F123" i="4"/>
  <c r="O123" i="4"/>
  <c r="P123" i="4" s="1"/>
  <c r="F34" i="4"/>
  <c r="O34" i="4"/>
  <c r="P34" i="4" s="1"/>
  <c r="F15" i="4"/>
  <c r="O15" i="4"/>
  <c r="P15" i="4" s="1"/>
  <c r="F119" i="4"/>
  <c r="O119" i="4"/>
  <c r="P119" i="4" s="1"/>
  <c r="F53" i="4"/>
  <c r="O53" i="4"/>
  <c r="P53" i="4" s="1"/>
  <c r="F66" i="4"/>
  <c r="O66" i="4"/>
  <c r="P66" i="4" s="1"/>
  <c r="F51" i="4"/>
  <c r="F69" i="4"/>
  <c r="F23" i="4"/>
  <c r="F49" i="4"/>
  <c r="F35" i="4" l="1"/>
  <c r="O35" i="4"/>
  <c r="P35" i="4" s="1"/>
  <c r="F61" i="4" l="1"/>
  <c r="F57" i="4"/>
  <c r="F107" i="4"/>
  <c r="O61" i="4"/>
  <c r="P61" i="4" s="1"/>
  <c r="O57" i="4"/>
  <c r="P57" i="4" s="1"/>
  <c r="O107" i="4"/>
  <c r="P107" i="4" s="1"/>
  <c r="F63" i="4"/>
  <c r="F43" i="4"/>
  <c r="F25" i="4"/>
  <c r="O63" i="4"/>
  <c r="P63" i="4" s="1"/>
  <c r="O43" i="4"/>
  <c r="P43" i="4" s="1"/>
  <c r="O25" i="4"/>
  <c r="P25" i="4" s="1"/>
  <c r="F81" i="4"/>
  <c r="F128" i="4"/>
  <c r="F10" i="4"/>
  <c r="F83" i="4"/>
  <c r="F55" i="4"/>
  <c r="O81" i="4"/>
  <c r="P81" i="4" s="1"/>
  <c r="O128" i="4"/>
  <c r="P128" i="4" s="1"/>
  <c r="O10" i="4"/>
  <c r="P10" i="4" s="1"/>
  <c r="O83" i="4"/>
  <c r="P83" i="4" s="1"/>
  <c r="O55" i="4"/>
  <c r="P55" i="4" s="1"/>
  <c r="F13" i="4"/>
  <c r="F45" i="4"/>
  <c r="F68" i="4"/>
  <c r="F47" i="4"/>
  <c r="O13" i="4"/>
  <c r="P13" i="4" s="1"/>
  <c r="O45" i="4"/>
  <c r="P45" i="4" s="1"/>
  <c r="O68" i="4"/>
  <c r="P68" i="4" s="1"/>
  <c r="O47" i="4"/>
  <c r="P47" i="4" s="1"/>
  <c r="F18" i="4"/>
  <c r="F90" i="4"/>
  <c r="F2" i="4"/>
  <c r="O18" i="4"/>
  <c r="P18" i="4" s="1"/>
  <c r="O90" i="4"/>
  <c r="P90" i="4" s="1"/>
  <c r="O2" i="4"/>
  <c r="P2" i="4" s="1"/>
  <c r="F115" i="4"/>
  <c r="F93" i="4"/>
  <c r="O115" i="4"/>
  <c r="P115" i="4" s="1"/>
  <c r="O51" i="4"/>
  <c r="P51" i="4" s="1"/>
  <c r="O93" i="4"/>
  <c r="P93" i="4" s="1"/>
  <c r="F103" i="4"/>
  <c r="F99" i="4"/>
  <c r="O103" i="4"/>
  <c r="P103" i="4" s="1"/>
  <c r="O99" i="4"/>
  <c r="P99" i="4" s="1"/>
  <c r="F52" i="4"/>
  <c r="F40" i="4"/>
  <c r="F21" i="4"/>
  <c r="F82" i="4"/>
  <c r="F75" i="4"/>
  <c r="O52" i="4"/>
  <c r="P52" i="4" s="1"/>
  <c r="O40" i="4"/>
  <c r="P40" i="4" s="1"/>
  <c r="O21" i="4"/>
  <c r="P21" i="4" s="1"/>
  <c r="O82" i="4"/>
  <c r="P82" i="4" s="1"/>
  <c r="O75" i="4"/>
  <c r="P75" i="4" s="1"/>
  <c r="F114" i="4"/>
  <c r="O114" i="4"/>
  <c r="P114" i="4" s="1"/>
  <c r="F129" i="4"/>
  <c r="O129" i="4"/>
  <c r="P129" i="4" s="1"/>
  <c r="F17" i="4"/>
  <c r="O17" i="4"/>
  <c r="P17" i="4" s="1"/>
  <c r="F109" i="4"/>
  <c r="F96" i="4"/>
  <c r="F54" i="4"/>
  <c r="F137" i="4"/>
  <c r="F30" i="4"/>
  <c r="F8" i="4"/>
  <c r="O96" i="4"/>
  <c r="P96" i="4" s="1"/>
  <c r="O54" i="4"/>
  <c r="P54" i="4" s="1"/>
  <c r="P137" i="4"/>
  <c r="O30" i="4"/>
  <c r="P30" i="4" s="1"/>
  <c r="O69" i="4"/>
  <c r="P69" i="4" s="1"/>
  <c r="O8" i="4"/>
  <c r="P8" i="4" s="1"/>
  <c r="F20" i="4"/>
  <c r="F70" i="4"/>
  <c r="F77" i="4"/>
  <c r="F73" i="4"/>
  <c r="O20" i="4"/>
  <c r="P20" i="4" s="1"/>
  <c r="O70" i="4"/>
  <c r="P70" i="4" s="1"/>
  <c r="O77" i="4"/>
  <c r="P77" i="4" s="1"/>
  <c r="O73" i="4"/>
  <c r="P73" i="4" s="1"/>
  <c r="F118" i="4"/>
  <c r="F48" i="4"/>
  <c r="F60" i="4"/>
  <c r="F58" i="4"/>
  <c r="F122" i="4"/>
  <c r="F41" i="4"/>
  <c r="O118" i="4"/>
  <c r="P118" i="4" s="1"/>
  <c r="O48" i="4"/>
  <c r="P48" i="4" s="1"/>
  <c r="O109" i="4"/>
  <c r="P109" i="4" s="1"/>
  <c r="O60" i="4"/>
  <c r="P60" i="4" s="1"/>
  <c r="O58" i="4"/>
  <c r="P58" i="4" s="1"/>
  <c r="O122" i="4"/>
  <c r="P122" i="4" s="1"/>
  <c r="O41" i="4"/>
  <c r="P41" i="4" s="1"/>
  <c r="O136" i="4"/>
  <c r="P136" i="4" s="1"/>
  <c r="F116" i="4"/>
  <c r="O116" i="4"/>
  <c r="P116" i="4" s="1"/>
  <c r="O97" i="4" l="1"/>
  <c r="O39" i="4"/>
  <c r="O121" i="4"/>
  <c r="O88" i="4"/>
  <c r="O36" i="4"/>
  <c r="O29" i="4"/>
  <c r="O12" i="4"/>
  <c r="O33" i="4"/>
  <c r="O71" i="4"/>
  <c r="O23" i="4"/>
  <c r="O124" i="4"/>
  <c r="O111" i="4"/>
  <c r="O22" i="4"/>
  <c r="O89" i="4"/>
  <c r="O26" i="4"/>
  <c r="O112" i="4"/>
  <c r="O56" i="4"/>
  <c r="O28" i="4"/>
  <c r="O46" i="4"/>
  <c r="O27" i="4"/>
  <c r="O32" i="4"/>
  <c r="O65" i="4"/>
  <c r="O50" i="4"/>
  <c r="O84" i="4"/>
  <c r="O113" i="4"/>
  <c r="O120" i="4"/>
  <c r="O135" i="4"/>
  <c r="O108" i="4"/>
  <c r="O132" i="4"/>
  <c r="O24" i="4"/>
  <c r="O133" i="4"/>
  <c r="O126" i="4"/>
  <c r="O98" i="4"/>
  <c r="O78" i="4"/>
  <c r="O49" i="4"/>
  <c r="O131" i="4"/>
  <c r="O79" i="4"/>
  <c r="O87" i="4"/>
  <c r="O37" i="4"/>
  <c r="O5" i="4"/>
  <c r="O62" i="4"/>
  <c r="O125" i="4"/>
  <c r="O102" i="4"/>
  <c r="O19" i="4"/>
  <c r="O95" i="4"/>
  <c r="F89" i="4" l="1"/>
  <c r="P89" i="4"/>
  <c r="F32" i="4"/>
  <c r="P23" i="4"/>
  <c r="P32" i="4"/>
  <c r="F26" i="4"/>
  <c r="F98" i="4"/>
  <c r="P26" i="4"/>
  <c r="P98" i="4"/>
  <c r="F102" i="4"/>
  <c r="F29" i="4"/>
  <c r="F50" i="4"/>
  <c r="F28" i="4"/>
  <c r="P102" i="4"/>
  <c r="P29" i="4"/>
  <c r="P50" i="4"/>
  <c r="P28" i="4"/>
  <c r="F39" i="4"/>
  <c r="F62" i="4"/>
  <c r="P39" i="4"/>
  <c r="P62" i="4"/>
  <c r="F112" i="4"/>
  <c r="F79" i="4"/>
  <c r="P135" i="4"/>
  <c r="P49" i="4"/>
  <c r="P79" i="4"/>
  <c r="F27" i="4"/>
  <c r="P27" i="4"/>
  <c r="F12" i="4"/>
  <c r="P12" i="4"/>
  <c r="F22" i="4"/>
  <c r="P22" i="4"/>
  <c r="P112" i="4"/>
  <c r="F24" i="4"/>
  <c r="P24" i="4"/>
  <c r="F121" i="4"/>
  <c r="F37" i="4"/>
  <c r="F33" i="4"/>
  <c r="F84" i="4"/>
  <c r="F88" i="4"/>
  <c r="F46" i="4"/>
  <c r="F124" i="4"/>
  <c r="F111" i="4"/>
  <c r="F97" i="4"/>
  <c r="F126" i="4"/>
  <c r="F131" i="4"/>
  <c r="F71" i="4"/>
  <c r="F95" i="4"/>
  <c r="F87" i="4"/>
  <c r="F125" i="4"/>
  <c r="F56" i="4"/>
  <c r="F19" i="4"/>
  <c r="F36" i="4"/>
  <c r="F108" i="4"/>
  <c r="F65" i="4"/>
  <c r="F78" i="4"/>
  <c r="F120" i="4"/>
  <c r="F5" i="4"/>
  <c r="F113" i="4"/>
  <c r="F132" i="4"/>
  <c r="P56" i="4"/>
  <c r="P19" i="4"/>
  <c r="P36" i="4"/>
  <c r="P108" i="4"/>
  <c r="P65" i="4"/>
  <c r="P78" i="4"/>
  <c r="P120" i="4"/>
  <c r="P5" i="4"/>
  <c r="P133" i="4"/>
  <c r="P113" i="4"/>
  <c r="P132" i="4"/>
  <c r="P37" i="4"/>
  <c r="P121" i="4"/>
  <c r="P33" i="4"/>
  <c r="P46" i="4"/>
  <c r="P97" i="4"/>
  <c r="P124" i="4"/>
  <c r="P87" i="4" l="1"/>
  <c r="P111" i="4"/>
  <c r="P84" i="4"/>
  <c r="P88" i="4"/>
  <c r="P125" i="4"/>
  <c r="P95" i="4"/>
  <c r="P131" i="4"/>
  <c r="P71" i="4"/>
  <c r="P126" i="4"/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</calcChain>
</file>

<file path=xl/sharedStrings.xml><?xml version="1.0" encoding="utf-8"?>
<sst xmlns="http://schemas.openxmlformats.org/spreadsheetml/2006/main" count="1276" uniqueCount="488">
  <si>
    <t>DNAR</t>
  </si>
  <si>
    <t>DNAT</t>
  </si>
  <si>
    <t>DNBH</t>
  </si>
  <si>
    <t>DNBU</t>
  </si>
  <si>
    <t>DNBW</t>
  </si>
  <si>
    <t>DNDN</t>
  </si>
  <si>
    <t>DNGO</t>
  </si>
  <si>
    <t>DNGR</t>
  </si>
  <si>
    <t>DNIH</t>
  </si>
  <si>
    <t>DNJP</t>
  </si>
  <si>
    <t>DNJR</t>
  </si>
  <si>
    <t>DNJU</t>
  </si>
  <si>
    <t>DNJV</t>
  </si>
  <si>
    <t>DNKP</t>
  </si>
  <si>
    <t>DNLO</t>
  </si>
  <si>
    <t>DNMA</t>
  </si>
  <si>
    <t>DNME</t>
  </si>
  <si>
    <t>DNMQ</t>
  </si>
  <si>
    <t>DNPJ</t>
  </si>
  <si>
    <t>DNRJ</t>
  </si>
  <si>
    <t>DNRP</t>
  </si>
  <si>
    <t>DNSN</t>
  </si>
  <si>
    <t>DNTE</t>
  </si>
  <si>
    <t>DNUL</t>
  </si>
  <si>
    <t>DNVT</t>
  </si>
  <si>
    <t>SEDE</t>
  </si>
  <si>
    <t>DNMK</t>
  </si>
  <si>
    <t>DNIL</t>
  </si>
  <si>
    <t>DNKG</t>
  </si>
  <si>
    <t>DNHT</t>
  </si>
  <si>
    <t>DNCP</t>
  </si>
  <si>
    <t>DNPK</t>
  </si>
  <si>
    <t>DNCZ</t>
  </si>
  <si>
    <t>DNGL</t>
  </si>
  <si>
    <t>DNIZ</t>
  </si>
  <si>
    <t>DNNF</t>
  </si>
  <si>
    <t>id</t>
  </si>
  <si>
    <t>dependência_nav_brasil</t>
  </si>
  <si>
    <t>nome</t>
  </si>
  <si>
    <t>cargo</t>
  </si>
  <si>
    <t>matrícula</t>
  </si>
  <si>
    <t>origem</t>
  </si>
  <si>
    <t>destino</t>
  </si>
  <si>
    <t>início</t>
  </si>
  <si>
    <t>fim</t>
  </si>
  <si>
    <t>meio_de_transporte</t>
  </si>
  <si>
    <t>categoria_da_passagem_aérea</t>
  </si>
  <si>
    <t>valor_total_das_passagens</t>
  </si>
  <si>
    <t>padrão_de_diária</t>
  </si>
  <si>
    <t>número_de_diárias</t>
  </si>
  <si>
    <t>valor_total_diárias</t>
  </si>
  <si>
    <t>valor_total_viagem</t>
  </si>
  <si>
    <t>tipo_viagem</t>
  </si>
  <si>
    <t>motivo_viagem</t>
  </si>
  <si>
    <t>observação</t>
  </si>
  <si>
    <t>DNUR</t>
  </si>
  <si>
    <t>DNPP</t>
  </si>
  <si>
    <t>DNPL</t>
  </si>
  <si>
    <t>DNCJ</t>
  </si>
  <si>
    <t>DNTF</t>
  </si>
  <si>
    <t>DNPB</t>
  </si>
  <si>
    <t>DNUF</t>
  </si>
  <si>
    <t>DNMS</t>
  </si>
  <si>
    <t>DNBG</t>
  </si>
  <si>
    <t>DNB</t>
  </si>
  <si>
    <t>Aeroporto</t>
  </si>
  <si>
    <t>Aracaju/SE</t>
  </si>
  <si>
    <t>Alta Floresta/MT</t>
  </si>
  <si>
    <t>Bagé/RS</t>
  </si>
  <si>
    <t>Belo Horizonte/MG</t>
  </si>
  <si>
    <t>Baurú/SP</t>
  </si>
  <si>
    <t>Barra do Garças/MT</t>
  </si>
  <si>
    <t>Carajás/PA</t>
  </si>
  <si>
    <t>Campos dos Goytacazes/RJ</t>
  </si>
  <si>
    <t>Cruzeiro do Sul/AC</t>
  </si>
  <si>
    <t>Presidente Prudente/SP</t>
  </si>
  <si>
    <t>Galeão - Rio de Janeiro/RJ</t>
  </si>
  <si>
    <t>Goiânia/GO</t>
  </si>
  <si>
    <t>Guarulhos/SP</t>
  </si>
  <si>
    <t>Altamira/PA</t>
  </si>
  <si>
    <t>Itaituba/PA</t>
  </si>
  <si>
    <t>Ilhéus/BA</t>
  </si>
  <si>
    <t>Imperatriz/MA</t>
  </si>
  <si>
    <t>João Pessoa/PB</t>
  </si>
  <si>
    <t>Jacarepaguá-Rio de Janeiro/RJ</t>
  </si>
  <si>
    <t>Juazeiro do Norte/CE</t>
  </si>
  <si>
    <t>Joinville/SC</t>
  </si>
  <si>
    <t>Campina Grande/PB</t>
  </si>
  <si>
    <t>Campinas/SP</t>
  </si>
  <si>
    <t>Londrina/PR</t>
  </si>
  <si>
    <t>Marabá/PA</t>
  </si>
  <si>
    <t>Macaé/RJ</t>
  </si>
  <si>
    <t>Montes Claros/MG</t>
  </si>
  <si>
    <t>Macapá/AP</t>
  </si>
  <si>
    <t>Mossoró/RN</t>
  </si>
  <si>
    <t>Navegantes/SC</t>
  </si>
  <si>
    <t>Parnaíba/PI</t>
  </si>
  <si>
    <t>Palmas/TO</t>
  </si>
  <si>
    <t>Pelotas/RS</t>
  </si>
  <si>
    <t>Petrolina/PE</t>
  </si>
  <si>
    <t>Ponta Porã/MS</t>
  </si>
  <si>
    <t>Rio de Janeiro/RJ</t>
  </si>
  <si>
    <t>Ribeirão Preto/SP</t>
  </si>
  <si>
    <t>Santarém/PA</t>
  </si>
  <si>
    <t>Teresina/PI</t>
  </si>
  <si>
    <t>Tefé/AM</t>
  </si>
  <si>
    <t>Paulo Afonso/BA</t>
  </si>
  <si>
    <t>Uberlândia/MG</t>
  </si>
  <si>
    <t>Uberaba/MG</t>
  </si>
  <si>
    <t>Vitória/ES</t>
  </si>
  <si>
    <t>RJ/Rio de Janeiro</t>
  </si>
  <si>
    <t>SP/São Paulo</t>
  </si>
  <si>
    <t>DF/Brasília</t>
  </si>
  <si>
    <t>PE/Recife</t>
  </si>
  <si>
    <t>PA/Belém</t>
  </si>
  <si>
    <t>MG/Uberaba</t>
  </si>
  <si>
    <t>Administrativa</t>
  </si>
  <si>
    <t>Renovação do Certificado Médico Aeronáutico (CMA) para atendimento da ICA 63-15.</t>
  </si>
  <si>
    <t>Folga Agrupada conforme  NN GPE Nº 01/2021, ART.20 - INCISO IV.</t>
  </si>
  <si>
    <t>Brasília/DF</t>
  </si>
  <si>
    <t>GLAUCIO AMARIM DE SOUZA</t>
  </si>
  <si>
    <t>18.576-99</t>
  </si>
  <si>
    <t>ALADA</t>
  </si>
  <si>
    <t>MAURICIO BEZERRA DA SILVA</t>
  </si>
  <si>
    <t>LESLIE ALVES DE ANDRADE JUNIOR</t>
  </si>
  <si>
    <t>ROGERIO APARECIDO MONTEIRO</t>
  </si>
  <si>
    <t>JEANCARLO MACEDO</t>
  </si>
  <si>
    <t>19.134-27</t>
  </si>
  <si>
    <t>47.489-81</t>
  </si>
  <si>
    <t>95.262-89</t>
  </si>
  <si>
    <t>47.271-09</t>
  </si>
  <si>
    <t>SP/Campinas</t>
  </si>
  <si>
    <t>SP/Presidente Prudente</t>
  </si>
  <si>
    <t>SP/Guarulhos</t>
  </si>
  <si>
    <t>Voo de Familiarização em Cabine de Pilotagem de Aeronaves conforme previsto na CIRCEA 100-80 e MPP SNA Nº 12/2024.</t>
  </si>
  <si>
    <t>LUCIANO FERREIRA DA SILVA</t>
  </si>
  <si>
    <t>13.668-20</t>
  </si>
  <si>
    <t>MARCO AURELIO DE CARVALHO</t>
  </si>
  <si>
    <t>RAFAEL FARIA AMORIM</t>
  </si>
  <si>
    <t>63.791-90</t>
  </si>
  <si>
    <t>16.630-30</t>
  </si>
  <si>
    <t>RJ/Macaé</t>
  </si>
  <si>
    <t>RS/Porto Alegre</t>
  </si>
  <si>
    <t>SE/Aracaju</t>
  </si>
  <si>
    <t>PA/Parauapebas</t>
  </si>
  <si>
    <t>MARCELO SARASOL DA SILVEIRA</t>
  </si>
  <si>
    <t>CLAUDIO MARCIO BATISTA DA SILVA</t>
  </si>
  <si>
    <t>GEISON ALVES FARIAS</t>
  </si>
  <si>
    <t>LEONARDO VIEIRA MASCARENHAS</t>
  </si>
  <si>
    <t>EDNELIO PAULO OLIVEIRA FARIAS</t>
  </si>
  <si>
    <t>18.709-07</t>
  </si>
  <si>
    <t>95.596-60</t>
  </si>
  <si>
    <t>97.549-59</t>
  </si>
  <si>
    <t>18.651-12</t>
  </si>
  <si>
    <t>96.280-82</t>
  </si>
  <si>
    <t>-</t>
  </si>
  <si>
    <t>EDNILTON OLIVEIRA DO NASCIMENTO</t>
  </si>
  <si>
    <t>LEONARDO DE OLIVEIRA AREAS</t>
  </si>
  <si>
    <t>DANIEL RODRIGUES PIRES BEZERRA</t>
  </si>
  <si>
    <t>BIBIANA COSTA DE MEDEIROS</t>
  </si>
  <si>
    <t>EVELYN DE SOUZA MATTOS BELTRAME</t>
  </si>
  <si>
    <t>CARLOS EDUARDO LOPES DE OLIVEIRA</t>
  </si>
  <si>
    <t>MAURO ROGERIO PEIXOTO DE ARAUJO</t>
  </si>
  <si>
    <t>DANIEL AUGUSTO COIMBRA TAVARES</t>
  </si>
  <si>
    <t>RENATO CORREIA DE LIMA</t>
  </si>
  <si>
    <t>ERIVANDO PEREIRA SOUZA</t>
  </si>
  <si>
    <t>HENRIQUE OLIVEIRA DA MATA</t>
  </si>
  <si>
    <t>DANIELA SIMONINI TEIXEIRA VILLAS BOAS</t>
  </si>
  <si>
    <t>ROCICLEY RODRIGUES DE SOUZA</t>
  </si>
  <si>
    <t>LUIZ CARLOS CSIK JUNIOR</t>
  </si>
  <si>
    <t>98.460-70</t>
  </si>
  <si>
    <t>12.040-71</t>
  </si>
  <si>
    <t>98.004-96</t>
  </si>
  <si>
    <t>17.436-21</t>
  </si>
  <si>
    <t>19.045-26</t>
  </si>
  <si>
    <t>18.462-15</t>
  </si>
  <si>
    <t>11.285-46</t>
  </si>
  <si>
    <t>18.220-39</t>
  </si>
  <si>
    <t>13.351-49</t>
  </si>
  <si>
    <t>Não há</t>
  </si>
  <si>
    <t>98.071-81</t>
  </si>
  <si>
    <t>96.492-67</t>
  </si>
  <si>
    <t>COORDENADOR C3</t>
  </si>
  <si>
    <t>COLABORADOR EVENTUAL</t>
  </si>
  <si>
    <t>CHEFE DE ESCRITORIO</t>
  </si>
  <si>
    <t>MG/Lagoa Santa</t>
  </si>
  <si>
    <t>MG/Diamantina</t>
  </si>
  <si>
    <t>PR/Paranaguá</t>
  </si>
  <si>
    <t>Formação Profissional</t>
  </si>
  <si>
    <t>PROFISSIONAL DE NAVEGAÇÃO AÉREA</t>
  </si>
  <si>
    <t>PROFISSIONAL DE METEOROLOGIA</t>
  </si>
  <si>
    <t>ANALISTA SUPERIOR III</t>
  </si>
  <si>
    <t>ANALISTA SUPERIOR I</t>
  </si>
  <si>
    <t>ANALISTA SUPERIOR IV</t>
  </si>
  <si>
    <t>GERENTE G3</t>
  </si>
  <si>
    <t>ASSESSOR A3</t>
  </si>
  <si>
    <t>GOL Light/LATAM Light</t>
  </si>
  <si>
    <t>LATAM Standard</t>
  </si>
  <si>
    <t>Aéreo</t>
  </si>
  <si>
    <t>Veículo Particular</t>
  </si>
  <si>
    <t>Terrestre</t>
  </si>
  <si>
    <t>Aéreo/Terrestre</t>
  </si>
  <si>
    <t>Aéreo/Veic. Alugado</t>
  </si>
  <si>
    <t>Veículo Empresa</t>
  </si>
  <si>
    <t>Veículo Alugado</t>
  </si>
  <si>
    <t>GOL Classic</t>
  </si>
  <si>
    <t>GOL Light</t>
  </si>
  <si>
    <t>LATAM Premium Economy</t>
  </si>
  <si>
    <t>AZUL</t>
  </si>
  <si>
    <t>Mais AZUL</t>
  </si>
  <si>
    <t>LATAM Light</t>
  </si>
  <si>
    <t>GOL Flex/LATAM Premium Economy</t>
  </si>
  <si>
    <t>GOL Light/AZUL</t>
  </si>
  <si>
    <t>SP/São José Dos Campos</t>
  </si>
  <si>
    <t>FERNANDO MARCOS GAZZINELLI LOBATO</t>
  </si>
  <si>
    <t>ULISSES NOGUEIRA DE AGUIAR</t>
  </si>
  <si>
    <t>ADAMO ZOTELLI DE LIMA</t>
  </si>
  <si>
    <t>GRACIANE LAENDER MOREIRA</t>
  </si>
  <si>
    <t>CONRADO FROES DE CASTRO JUNIOR</t>
  </si>
  <si>
    <t>JOAO MARCIO TERRA SILVA</t>
  </si>
  <si>
    <t>THATIANE FERREIRA CAIXETA</t>
  </si>
  <si>
    <t>FREDERICO DA COSTA GOMES</t>
  </si>
  <si>
    <t>GABRIEL FERREIRA</t>
  </si>
  <si>
    <t>REVAN BERGER GOMES DE SOUZA</t>
  </si>
  <si>
    <t>RAFAEL RODRIGUES LUZ</t>
  </si>
  <si>
    <t>GUSTAV NICOLAAS SNIJDERS RIZZI ROGERIO</t>
  </si>
  <si>
    <t>MARCIA MARIA GOMES COSTA</t>
  </si>
  <si>
    <t>MARILISA MIRA JANSEN CATANHO RAMOS</t>
  </si>
  <si>
    <t>TACIANA LUIZA DE SOUZA MATOS</t>
  </si>
  <si>
    <t>FRANKLIN ADRIANO TEIFKE</t>
  </si>
  <si>
    <t>JAILMAR OLIVEIRA MIRANDA</t>
  </si>
  <si>
    <t>THIAGO SANTOS ALBUQUERQUE</t>
  </si>
  <si>
    <t>IDINARIO DE FREITAS CARRICO</t>
  </si>
  <si>
    <t>DANIELA MIELE ISSY</t>
  </si>
  <si>
    <t>ANDRE MADSEN DA SILVEIRA</t>
  </si>
  <si>
    <t>EVELYSE MESSAGE CUNHA</t>
  </si>
  <si>
    <t>TARCILA BEZERRA CRUZ</t>
  </si>
  <si>
    <t>ANGELICA MENDES DE SOUZA</t>
  </si>
  <si>
    <t>EMERSON ARAUJO CORDEIRO</t>
  </si>
  <si>
    <t>FRANCINE MARTINS BORGES</t>
  </si>
  <si>
    <t>RAQUEL SANTIAGO ROCHA</t>
  </si>
  <si>
    <t>AMANDA DUARTE SILVEIRA</t>
  </si>
  <si>
    <t>ANTONIO ERNESTO PAULA FILHO</t>
  </si>
  <si>
    <t>MARIO CESAR LEITE PEDROSO</t>
  </si>
  <si>
    <t>RICHARD DA SILVA ALVARES</t>
  </si>
  <si>
    <t>ALEXANDRE ALVES CARNAUBA</t>
  </si>
  <si>
    <t>ADRIANO MORENO RAMOS</t>
  </si>
  <si>
    <t>LUCIANA DA SILVA RIBEIRO DOS REIS</t>
  </si>
  <si>
    <t>PAULO JORGE NOGUEIRA NONATO</t>
  </si>
  <si>
    <t>EDELSON CUSTODIO MENDES</t>
  </si>
  <si>
    <t>KARINA RONDON DE VASCONCELLOS SANTOS</t>
  </si>
  <si>
    <t>ALESSANDRA VASCONCELOS CARDOSO</t>
  </si>
  <si>
    <t>RONNEY DELLAMARE CARVALHO JUNIOR</t>
  </si>
  <si>
    <t>MARCIO PENNA CAMACHO DE MORAES CARVALHO</t>
  </si>
  <si>
    <t>RODRIGO GUIDETT DA SILVA</t>
  </si>
  <si>
    <t>ENIO ANTUNUCHE FERNANDES</t>
  </si>
  <si>
    <t>JOSE MARIA PINTO CRUZ</t>
  </si>
  <si>
    <t>GABRIELA DE SOUSA GONZALEZ Y CACERES</t>
  </si>
  <si>
    <t>ZIGOMAR DA SILVA MUNIZ</t>
  </si>
  <si>
    <t>ALEXANDRE ALBERTO DOS SANTOS</t>
  </si>
  <si>
    <t>FLAVIO DE SOUZA BRITO</t>
  </si>
  <si>
    <t>JACSON NEVES DE OLIVEIRA</t>
  </si>
  <si>
    <t>GLAYSON DE OLIVEIRA LOPES DA SILVA</t>
  </si>
  <si>
    <t>SUZANE DE AGUIAR BANDEIRA</t>
  </si>
  <si>
    <t>LILIAM SAYURI HIRATA</t>
  </si>
  <si>
    <t>EDGARD ANTUNES SCHERER</t>
  </si>
  <si>
    <t>SUSY DE SOUZA COGO LYRA</t>
  </si>
  <si>
    <t>SERGIO ROBERTO DE ALMEIDA</t>
  </si>
  <si>
    <t>PAULO RICARDO DA SILVA MENDES</t>
  </si>
  <si>
    <t>ELISON MONTAGNER</t>
  </si>
  <si>
    <t>CLAUDIO EVANGELISTA CARDOSO</t>
  </si>
  <si>
    <t>SIMONE TSUYAKO ITO</t>
  </si>
  <si>
    <t>ROSYENE JIMENEZ DE AMORIM COSTA</t>
  </si>
  <si>
    <t>PRISCILLA PLEBIANNA FAINNE NUNES LACERDA</t>
  </si>
  <si>
    <t>ROBERTO PERES CALLEGARIO</t>
  </si>
  <si>
    <t>ROSANA BEATRIZ SAMPAIO DUARTE</t>
  </si>
  <si>
    <t>WAGNER PINHEIRO DE CARVALHO JUNIOR</t>
  </si>
  <si>
    <t>IVAN MUNIZ VIEIRA DO NASCIMENTO</t>
  </si>
  <si>
    <t>JEFFERSON LUIS FERREIRA MARTINS</t>
  </si>
  <si>
    <t>RICARDO RODRIGUES DE BARCELLOS</t>
  </si>
  <si>
    <t>LUIZ CARLOS GUILHERME DIAS</t>
  </si>
  <si>
    <t>FRANCISCO FABRICIO RIBEIRO DE SOUSA</t>
  </si>
  <si>
    <t>EDSON MENEZES DA SILVA</t>
  </si>
  <si>
    <t>JOSE WELLINGTON MIRANDA MACHADO JUNIOR</t>
  </si>
  <si>
    <t>MARIANA PAGANOTI CRUZ</t>
  </si>
  <si>
    <t>CESAR RAMOS DE ANDRADE</t>
  </si>
  <si>
    <t>CARLOS EDUARDO LAVAREDA DO NASCIMENTO</t>
  </si>
  <si>
    <t>MATEUS ALMADA SIMAS DE CARVALHO</t>
  </si>
  <si>
    <t>LUIZ PAULO LESSA</t>
  </si>
  <si>
    <t>RODRIGO SUEVO ROSA DA SILVA</t>
  </si>
  <si>
    <t>VITOR ANDRADE DOS SANTOS</t>
  </si>
  <si>
    <t>GUSTAVO DINIZ TRINDADE</t>
  </si>
  <si>
    <t>BRAULIO MENDONCA MENESES</t>
  </si>
  <si>
    <t>EMANUEL BARBOSA COSTA RIBEIRO</t>
  </si>
  <si>
    <t>ALBERTO GUIRALDELLI</t>
  </si>
  <si>
    <t>PEDRO MASSAKI SATO</t>
  </si>
  <si>
    <t>ROBERTA DE ALMEIDA CASTRO</t>
  </si>
  <si>
    <t>FERNANDA IBANHEZ MONTEIRO</t>
  </si>
  <si>
    <t>MARINA CAVALINI BAILAO</t>
  </si>
  <si>
    <t>ALESSANDRA D'AVILA VIEIRA</t>
  </si>
  <si>
    <t>BRUNO SANTOS DE MELO</t>
  </si>
  <si>
    <t>LILIAM CRISTIANE VERA CENTURION DA COSTA</t>
  </si>
  <si>
    <t>JOSE AGEU LAYME NETO</t>
  </si>
  <si>
    <t>AITON GALVAO COSTA</t>
  </si>
  <si>
    <t>THAIS GIL MENEZES</t>
  </si>
  <si>
    <t>WALCI JORGE DO CARMO BARRETO</t>
  </si>
  <si>
    <t>PRISCILLA DE SOUZA PAIM</t>
  </si>
  <si>
    <t>98.725-60</t>
  </si>
  <si>
    <t>94.046-01</t>
  </si>
  <si>
    <t>98.583-54</t>
  </si>
  <si>
    <t>18.689-86</t>
  </si>
  <si>
    <t>13.844-26</t>
  </si>
  <si>
    <t>95.361-87</t>
  </si>
  <si>
    <t>18.482-09</t>
  </si>
  <si>
    <t>98.012-97</t>
  </si>
  <si>
    <t>18.748-96</t>
  </si>
  <si>
    <t>96.385-68</t>
  </si>
  <si>
    <t>96.366-72</t>
  </si>
  <si>
    <t>12.521-55</t>
  </si>
  <si>
    <t>41.998-90</t>
  </si>
  <si>
    <t>98.950-53</t>
  </si>
  <si>
    <t>11.808-40</t>
  </si>
  <si>
    <t>14.020-67</t>
  </si>
  <si>
    <t>94.934-71</t>
  </si>
  <si>
    <t>18.077-18</t>
  </si>
  <si>
    <t>18.931-06</t>
  </si>
  <si>
    <t>18.469-01</t>
  </si>
  <si>
    <t>18.691-99</t>
  </si>
  <si>
    <t>12.237-52</t>
  </si>
  <si>
    <t>12.075-52</t>
  </si>
  <si>
    <t>14.750-30</t>
  </si>
  <si>
    <t>16.414-36</t>
  </si>
  <si>
    <t>18.844-01</t>
  </si>
  <si>
    <t>13.344-46</t>
  </si>
  <si>
    <t>12.994-12</t>
  </si>
  <si>
    <t>13.838-21</t>
  </si>
  <si>
    <t>41.581-24</t>
  </si>
  <si>
    <t>12.997-06</t>
  </si>
  <si>
    <t>12.038-58</t>
  </si>
  <si>
    <t>98.025-88</t>
  </si>
  <si>
    <t>99.570-58</t>
  </si>
  <si>
    <t>95.366-77</t>
  </si>
  <si>
    <t>18.720-19</t>
  </si>
  <si>
    <t>95.560-81</t>
  </si>
  <si>
    <t>98.595-47</t>
  </si>
  <si>
    <t>17.457-13</t>
  </si>
  <si>
    <t>13.806-34</t>
  </si>
  <si>
    <t>18.654-06</t>
  </si>
  <si>
    <t>96.191-81</t>
  </si>
  <si>
    <t>18.072-28</t>
  </si>
  <si>
    <t>98.410-85</t>
  </si>
  <si>
    <t>95.432-90</t>
  </si>
  <si>
    <t>15.813-27</t>
  </si>
  <si>
    <t>99.578-42</t>
  </si>
  <si>
    <t>15.673-17</t>
  </si>
  <si>
    <t>47.016-25</t>
  </si>
  <si>
    <t>18.690-02</t>
  </si>
  <si>
    <t>17.038-33</t>
  </si>
  <si>
    <t>97.721-73</t>
  </si>
  <si>
    <t>98.018-85</t>
  </si>
  <si>
    <t>99.627-55</t>
  </si>
  <si>
    <t>18.745-03</t>
  </si>
  <si>
    <t>17.536-14</t>
  </si>
  <si>
    <t>13.298-27</t>
  </si>
  <si>
    <t>18.796-85</t>
  </si>
  <si>
    <t>18.489-94</t>
  </si>
  <si>
    <t>98.408-72</t>
  </si>
  <si>
    <t>18.146-25</t>
  </si>
  <si>
    <t>13.350-51</t>
  </si>
  <si>
    <t>98.582-56</t>
  </si>
  <si>
    <t>98.584-52</t>
  </si>
  <si>
    <t>19.237-17</t>
  </si>
  <si>
    <t>16.026-45</t>
  </si>
  <si>
    <t>47.327-08</t>
  </si>
  <si>
    <t>16.408-31</t>
  </si>
  <si>
    <t>18.568-98</t>
  </si>
  <si>
    <t>13.343-48</t>
  </si>
  <si>
    <t>16.042-47</t>
  </si>
  <si>
    <t>16.917-10</t>
  </si>
  <si>
    <t>19.062-26</t>
  </si>
  <si>
    <t>97.346-73</t>
  </si>
  <si>
    <t>41.588-10</t>
  </si>
  <si>
    <t>99.372-62</t>
  </si>
  <si>
    <t>18.802-17</t>
  </si>
  <si>
    <t>98.386-56</t>
  </si>
  <si>
    <t>19.238-15</t>
  </si>
  <si>
    <t>16.531-32</t>
  </si>
  <si>
    <t>98.730-67</t>
  </si>
  <si>
    <t>16.745-13</t>
  </si>
  <si>
    <t>99.575-48</t>
  </si>
  <si>
    <t>18.988-76</t>
  </si>
  <si>
    <t>41.601-44</t>
  </si>
  <si>
    <t>95.959-50</t>
  </si>
  <si>
    <t>TO/Palmas</t>
  </si>
  <si>
    <t>SP/Bauru</t>
  </si>
  <si>
    <t>PE/Petrolina</t>
  </si>
  <si>
    <t>BA/Salvador</t>
  </si>
  <si>
    <t>MG/Uberlândia</t>
  </si>
  <si>
    <t>AM/Tefé</t>
  </si>
  <si>
    <t>SP/Registro</t>
  </si>
  <si>
    <t>SC/São José</t>
  </si>
  <si>
    <t>AM/Manaus</t>
  </si>
  <si>
    <t>BA/Vitória da Conquista</t>
  </si>
  <si>
    <t>MG/Belo Horizonte</t>
  </si>
  <si>
    <t>AL/Maceió</t>
  </si>
  <si>
    <t>RN/Mossoró</t>
  </si>
  <si>
    <t>RS/Bagé</t>
  </si>
  <si>
    <t>Cobertura operacional devido à degradação do efetivo PMET da DNDN</t>
  </si>
  <si>
    <t>Cobertura operacional devido à degradação do efetivo PMET da DNPJ</t>
  </si>
  <si>
    <t>Remanejamento das cargas críticas para o novo Nobreak e instalação de Nobreak no NDB</t>
  </si>
  <si>
    <t>CPAA-CEA - Curso de Prevenção de Acidentes Aeronáuticos - Controle do espaço Aéreo</t>
  </si>
  <si>
    <t>Realizar Auditoria Interna do Sistema de Gestão da Qualidade na DNB em SBPL (PE/Petrolina)</t>
  </si>
  <si>
    <t>Realizar Auditoria Interna do Sistema de Gestão da Qualidade na DNB em SBPL (DNPL).</t>
  </si>
  <si>
    <t>Participação no 2º Simpósio Integrado e Workshop AVSEC do DECEA</t>
  </si>
  <si>
    <t>Infraestrutura elétrica para ativação de nobreak.</t>
  </si>
  <si>
    <t>Curso CPAA-CEA em Lagoa Santa/MG e Renovação do CMA no HFASP em São Paulo/SP.</t>
  </si>
  <si>
    <t>Realizar levantamento técnico das condições físicas da DNB em SBUL (Uberlândia/MG).</t>
  </si>
  <si>
    <t>Executar a infraestrutura elétrica para ativação de nobreak.</t>
  </si>
  <si>
    <t>2º Simpósio Integrado e Workshop AVSEC do DECEA 9 em Salvador/BA.</t>
  </si>
  <si>
    <t>Curso de Prevenção de Acidentes Aeronáuticos – CPAA-CEA em Lagoa Santa/MG.</t>
  </si>
  <si>
    <t>Transferência provisória, por um período de 90 dias, da DNB em SBIH para DNB em SBTF, conforme SD-AAA-2026/00283.</t>
  </si>
  <si>
    <t>Acompanhamento de voo de inspeção do GEIV no DME TQI em 02/06/2026</t>
  </si>
  <si>
    <t>Acompanhamento de voo de inspeção do GEIV no DME RGI - Registro.</t>
  </si>
  <si>
    <t>PAELS TWR-RJ 2026</t>
  </si>
  <si>
    <t>Atuar como ATCO BDS e PILOTO durante as Etapas de BDS, Validação e Turmas 1, 2,3 e 4 do PAELS 2026 TWR-RJ, conforme itens 4.4.2 e 4.5 da CIRCEA 100-42.</t>
  </si>
  <si>
    <t>Participar como Coordenador de Simulação durante as Etapas de BDS, Validação e Turmas 1, 2, 3 e 4 do PAELS 2026 TWR-RJ , conforme item 4.2 da CIRCEA 100-42.</t>
  </si>
  <si>
    <t>Manutenção preventiva e acompanhamento voo GEIV no DME Caçadr/SC e manutenção preventiva no DME de São José/SC.</t>
  </si>
  <si>
    <t>Manutenções preventivas nos DME'S de Vitória da Conquista/BA, Ilhéus/BA e Maragogipe/BA.</t>
  </si>
  <si>
    <t>Manutenções preventivas nos DME's de SBQV, SBIL e Maragogipe.</t>
  </si>
  <si>
    <t>Viagem com objetivo à cobertura operacional do efetivo AFIS da DNCJ.</t>
  </si>
  <si>
    <t>Comparecer Audiência Judicial no TRT em Congonhas</t>
  </si>
  <si>
    <t>Transferência provisória para DNDN.</t>
  </si>
  <si>
    <t>Capacitar-se em prática conciliatória, com foco em escuta ativa, comunicação não violenta e mediação de conflitos</t>
  </si>
  <si>
    <t>Visita do PAFH - Programa de Acompanhamento de Fator Humano.</t>
  </si>
  <si>
    <t>Término da transferência provisória - retorno para localidade de origem.</t>
  </si>
  <si>
    <t>Manutenção Preventiva dos DME´s de Paranaguá, Campo Largo e Lapa/PR.</t>
  </si>
  <si>
    <t>Visitar a SPACE BR SHOW 2026 representando a ALADA.</t>
  </si>
  <si>
    <t>Representar a ALADA NO 1º ENCONTRO FAB/SENAI-CIMANTEC DE INOVAÇÃO-INOVAERO</t>
  </si>
  <si>
    <t>Representar a ALADA NO 1º ENCONTRO FAB/SENAI-CIMANTEC DE INOVAÇÃO-INOVAERO.</t>
  </si>
  <si>
    <t>Inspeções de saúde e segurança do trabalho para as avaliações ambientais de riscos ocupacionais da DNB em SBBU (Baurú/SP).</t>
  </si>
  <si>
    <t>Participação no XXVI Seminário de Ética na gestão pública na era digital.</t>
  </si>
  <si>
    <t>Atuar como ALUNO para simulação da TURMA 1 do PAELS, conforme previsto no item 5.2.6 da CIRCEA 100-42, no ICEA em São José dos Campos/SP.</t>
  </si>
  <si>
    <t> PARTICIPAÇÃO - PAELS - TWR RIO DE JANEIRO - PROGRAMA DE ATIVIDADES E EMPREGO DO LABORATÓRIO DE SIMULAÇÃO NO ICEA/SJC</t>
  </si>
  <si>
    <t>Participação do empregado na escala da Rádio Mossoró para adaptação operacional.</t>
  </si>
  <si>
    <t>Missão de manutenção corretiva no DME 0200 Diamantina/MG</t>
  </si>
  <si>
    <t>VISITAR A SPACE BR SHOW 2026 REPRESENTANDO A ALADA</t>
  </si>
  <si>
    <t>Visitar o workshop do Parque tecnológico de Segurança e Defesa (PTDSC) em Campina-SP.</t>
  </si>
  <si>
    <t>Atuar como ALUNO para simulação da TURMA 2 do PAELS, conforme previsto no item 5.2.6 da CIRCEA 100-42, no ICEA em São José dos Campos/SP.</t>
  </si>
  <si>
    <t>Atuar como ALUNO para simulação da TURMA 4 do PAELS, conforme previsto no item 5.2.6 da CIRCEA 100-42, no ICEA em São José dos Campos/SP.</t>
  </si>
  <si>
    <t>Representar a ALADA na SPACE BR SHOW 2026, no EXPO CENTER NORTE, PAVILHÃO AZUL, São Paulo-SP.</t>
  </si>
  <si>
    <t>Revalidação CMA após acidente aeronáutico para recomposição de escala (São Paulo/SP).</t>
  </si>
  <si>
    <t>Comparecer à Reunião do Conselho de Administração da NAV Brasil na Sede da empresa no Rio de Janeiro/RJ.</t>
  </si>
  <si>
    <t>Missão manutenção corretiva na EMS Principal e na TAC da DNB em SBAR (Aracaju/SE).</t>
  </si>
  <si>
    <t>Apoio administrativo para homologação ERAA da Dependência de Bagé/RS solicitado por DSNA/NACA.</t>
  </si>
  <si>
    <t>Missão emergencial em Uberaba para verificar o rádio VHF principal, que está apresentando falhas na recepção.</t>
  </si>
  <si>
    <t>RETIRAR EQUIPAMENTO PARA SER UTILIZADO NA MISSÃO EM ILHÉUS E MARAGOGIPE.</t>
  </si>
  <si>
    <t>Atuar como ALUNO para simulação na TURMA 2, conforme previsto no item 5.2.6 da CIRCEA 100-42, no ICEA em São José dos Campos/SP.</t>
  </si>
  <si>
    <t>Inspeções de saúde para o prosseguimento no Processo Seletivo Interno para Formação de Controlador de Tráfego Aéreo (ATCO), instituído pelo Edital nº 1/DSNA/2026.</t>
  </si>
  <si>
    <t>Reunião do Conselho de Administração na Sede da NAV Brasil no Rio de Janeiro/RJ.</t>
  </si>
  <si>
    <t>Manutenção corretiva do DME0200 de Diamantina/MG.</t>
  </si>
  <si>
    <t>Inspeçãos de saúde para obtenção do CMA, para cumprir as diretrizes do Edital nº 2/DSNA/2026 de 16/06/2026.</t>
  </si>
  <si>
    <t>Realizar apresentação sobe Planos de Saúde para o efetivo da ALADA em Brasília/DF.</t>
  </si>
  <si>
    <t>Adaptação operacional na Rádio de Petrolina- SBPL.</t>
  </si>
  <si>
    <t>Inspeção inicial para obtenção de CMA.</t>
  </si>
  <si>
    <t>PROFISSIONAL DE TRAFEGO AEREO</t>
  </si>
  <si>
    <t>PROFISSIONAL DE SERVICOS AEROPORTUARIOS</t>
  </si>
  <si>
    <t>PROFISSIONAL DE ENGENHARIA E MANUTENCAO</t>
  </si>
  <si>
    <t>CONSULTOR TÉCNICO 2</t>
  </si>
  <si>
    <t>DIRETOR PRESIDENTE</t>
  </si>
  <si>
    <t>DIRETOR DE PROJETOS E NEGÓCIOS</t>
  </si>
  <si>
    <t>GERENTE DE PRODUTOS E SERVICOS AEROESPACIAIS</t>
  </si>
  <si>
    <t>ENGENHEIRO DE SEGURANCA DO TRABALHO</t>
  </si>
  <si>
    <t>GERENTE DE LANCAMENTO DE VEICULOS AEROESPACIAIS</t>
  </si>
  <si>
    <t>COORDENADOR C1 DE PLANEJAMENTO</t>
  </si>
  <si>
    <t>COORDENADOR C2 DE OPERACOES</t>
  </si>
  <si>
    <t>CONSELHEIRO AUDITORIA</t>
  </si>
  <si>
    <t>CONSELHEIRA ADMINISTRATIVA</t>
  </si>
  <si>
    <t>São Paulo/SP</t>
  </si>
  <si>
    <t>Recife/PE</t>
  </si>
  <si>
    <t>LATAM Light/GOL Light</t>
  </si>
  <si>
    <t>GOL Classic/AZUL</t>
  </si>
  <si>
    <t>Mais AZUL/GOL Classic</t>
  </si>
  <si>
    <t>AZUL/GOL Light</t>
  </si>
  <si>
    <t>Mais AZUL/LATAM Standard</t>
  </si>
  <si>
    <t>GOL Flex</t>
  </si>
  <si>
    <t>GOL Flex/LATAM Full</t>
  </si>
  <si>
    <r>
      <t xml:space="preserve">Transferência provisória, por um período de 90 dias, da DNB em SBIH para DNB em SBTF, conforme </t>
    </r>
    <r>
      <rPr>
        <b/>
        <sz val="7"/>
        <color theme="1"/>
        <rFont val="Century Gothic"/>
        <family val="2"/>
      </rPr>
      <t>SD-AAA-2026/00295</t>
    </r>
    <r>
      <rPr>
        <sz val="7"/>
        <color theme="1"/>
        <rFont val="Century Gothic"/>
        <family val="2"/>
      </rPr>
      <t>.</t>
    </r>
  </si>
  <si>
    <t>Atuar como Instrutor na etapa de validação do PAELS 2026, conforme item 4.3 da CIRCEA 100-42, no ICEA em São José dos Campos/SP.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</si>
</sst>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sz val="9"/>
      <color rgb="FFC00000"/>
      <name val="Century Gothic"/>
      <family val="2"/>
    </font>
    <font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7"/>
      <color theme="1"/>
      <name val="Century Gothic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entury Gothic"/>
      <family val="2"/>
    </font>
    <font>
      <b/>
      <sz val="7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vertical="center"/>
    </xf>
    <xf numFmtId="4" fontId="6" fillId="2" borderId="4" xfId="1" applyNumberFormat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7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3" fillId="0" borderId="1" xfId="1" applyNumberFormat="1" applyFont="1" applyFill="1" applyBorder="1" applyAlignment="1">
      <alignment vertical="center"/>
    </xf>
    <xf numFmtId="0" fontId="10" fillId="0" borderId="0" xfId="0" applyFont="1"/>
    <xf numFmtId="43" fontId="4" fillId="0" borderId="1" xfId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</cellXfs>
  <cellStyles count="3">
    <cellStyle name="Normal" xfId="0" builtinId="0"/>
    <cellStyle name="Vírgula" xfId="1" builtinId="3"/>
    <cellStyle name="Vírgula 2" xfId="2" xr:uid="{374D5D37-7803-489B-96CD-FD664FB888AE}"/>
  </cellStyles>
  <dxfs count="24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7"/>
        <color theme="1"/>
        <name val="Century Gothic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numFmt numFmtId="164" formatCode="[$-416]d\-mmm\-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entury Gothic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entury Gothic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897756-FC28-420B-BDCF-D256A28D50F7}" name="Tabela13" displayName="Tabela13" ref="A1:S137" totalsRowShown="0" headerRowDxfId="23" dataDxfId="22" tableBorderDxfId="21">
  <autoFilter ref="A1:S137" xr:uid="{A9405476-C170-45A9-BA68-5AA697D1ABD2}"/>
  <sortState xmlns:xlrd2="http://schemas.microsoft.com/office/spreadsheetml/2017/richdata2" ref="A2:S137">
    <sortCondition ref="B2:B137"/>
  </sortState>
  <tableColumns count="19">
    <tableColumn id="1" xr3:uid="{07EF72C9-6CE4-4FD2-A3A6-A7004D6B160C}" name="id" dataDxfId="20"/>
    <tableColumn id="15" xr3:uid="{02561E63-05F4-4EE0-BE1A-9BAAE52809B8}" name="dependência_nav_brasil" dataDxfId="19"/>
    <tableColumn id="2" xr3:uid="{3832C4B7-4473-4471-A6B9-E102B073E900}" name="nome" dataDxfId="18"/>
    <tableColumn id="18" xr3:uid="{879F3336-43AE-4549-9CF7-198FD40234FF}" name="matrícula" dataDxfId="17"/>
    <tableColumn id="19" xr3:uid="{C4D9CDF6-CF21-429A-8768-5786D1621DD7}" name="cargo" dataDxfId="16"/>
    <tableColumn id="21" xr3:uid="{0E7D8F0E-9C93-40FA-9A11-38684B47CC97}" name="origem" dataDxfId="15">
      <calculatedColumnFormula>IF(Tabela13[[#This Row],[dependência_nav_brasil]]="","",_xlfn.XLOOKUP(Tabela13[[#This Row],[dependência_nav_brasil]],Tabela1[DNB],Tabela1[Aeroporto],"",0,1))</calculatedColumnFormula>
    </tableColumn>
    <tableColumn id="20" xr3:uid="{35D1755E-3EB8-4DE3-A566-C01E1C1B7109}" name="destino" dataDxfId="14"/>
    <tableColumn id="3" xr3:uid="{567D362C-A5C5-4A7C-B5F1-014CE068561D}" name="início" dataDxfId="13"/>
    <tableColumn id="4" xr3:uid="{0DB5BCA2-25ED-4BB1-8B23-B66AE375068F}" name="fim" dataDxfId="12"/>
    <tableColumn id="14" xr3:uid="{3AD579B3-DAA5-4AAC-9C27-DD41F98B0287}" name="meio_de_transporte" dataDxfId="11"/>
    <tableColumn id="22" xr3:uid="{8F56D590-09A2-4E29-92BE-A5E1A948D1A3}" name="categoria_da_passagem_aérea" dataDxfId="10"/>
    <tableColumn id="16" xr3:uid="{C0F1580B-B9DF-4AAE-8F24-B8292755100E}" name="valor_total_das_passagens" dataDxfId="9" dataCellStyle="Vírgula"/>
    <tableColumn id="5" xr3:uid="{260CCBF7-3C23-4C17-9CA0-985FF5A24167}" name="padrão_de_diária" dataDxfId="8" dataCellStyle="Vírgula"/>
    <tableColumn id="6" xr3:uid="{53CD83FE-4959-441D-AD99-C73A60D5EB2F}" name="número_de_diárias" dataDxfId="7"/>
    <tableColumn id="7" xr3:uid="{A66D235A-E102-4DDF-B9E1-B5136B829B61}" name="valor_total_diárias" dataDxfId="6" dataCellStyle="Vírgula">
      <calculatedColumnFormula>Tabela13[[#This Row],[padrão_de_diária]]*Tabela13[[#This Row],[número_de_diárias]]</calculatedColumnFormula>
    </tableColumn>
    <tableColumn id="17" xr3:uid="{44AAE461-FE97-4C2C-AD05-0D871EA2800D}" name="valor_total_viagem" dataDxfId="5" dataCellStyle="Vírgula">
      <calculatedColumnFormula>IFERROR(IF(Tabela13[[#This Row],[valor_total_das_passagens]]+Tabela13[[#This Row],[valor_total_diárias]]=0,0,Tabela13[[#This Row],[valor_total_das_passagens]]+Tabela13[[#This Row],[valor_total_diárias]]),0)</calculatedColumnFormula>
    </tableColumn>
    <tableColumn id="8" xr3:uid="{DB47C520-9D47-447C-8B1A-4E55EAFA8730}" name="tipo_viagem" dataDxfId="4"/>
    <tableColumn id="11" xr3:uid="{43F6867A-ACDF-4161-8926-AF0FFDC86584}" name="motivo_viagem" dataDxfId="3"/>
    <tableColumn id="12" xr3:uid="{B10969E8-E4AD-4CD6-BB99-5AA24AF30B2E}" name="observação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CFD571-BBC7-4699-B28D-6A89DFBAB975}" name="Tabela1" displayName="Tabela1" ref="A1:B47" totalsRowShown="0" headerRowDxfId="1">
  <autoFilter ref="A1:B47" xr:uid="{23CFD571-BBC7-4699-B28D-6A89DFBAB975}"/>
  <sortState xmlns:xlrd2="http://schemas.microsoft.com/office/spreadsheetml/2017/richdata2" ref="A2:B47">
    <sortCondition ref="A2:A47"/>
  </sortState>
  <tableColumns count="2">
    <tableColumn id="1" xr3:uid="{5EC2B888-BC0B-4912-9E53-7BB0FF620DE9}" name="DNB"/>
    <tableColumn id="2" xr3:uid="{E922DE68-E433-4CDB-B9F4-AE0EA45B68EA}" name="Aeropor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1E971-5525-495D-98F6-37621F3A8E2C}">
  <dimension ref="A1:S187"/>
  <sheetViews>
    <sheetView showGridLines="0" tabSelected="1" zoomScale="110" zoomScaleNormal="11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0" defaultRowHeight="0" customHeight="1" zeroHeight="1" x14ac:dyDescent="0.25"/>
  <cols>
    <col min="1" max="1" width="5.7109375" style="1" customWidth="1"/>
    <col min="2" max="2" width="8.7109375" style="1" customWidth="1"/>
    <col min="3" max="3" width="40" style="6" bestFit="1" customWidth="1"/>
    <col min="4" max="4" width="12.5703125" style="1" bestFit="1" customWidth="1"/>
    <col min="5" max="5" width="41.7109375" style="6" customWidth="1"/>
    <col min="6" max="7" width="25.140625" style="6" customWidth="1"/>
    <col min="8" max="9" width="9.85546875" style="11" bestFit="1" customWidth="1"/>
    <col min="10" max="10" width="25.140625" style="11" bestFit="1" customWidth="1"/>
    <col min="11" max="11" width="29" style="11" customWidth="1"/>
    <col min="12" max="12" width="11.7109375" style="24" customWidth="1"/>
    <col min="13" max="13" width="10.7109375" style="25" customWidth="1"/>
    <col min="14" max="14" width="14.28515625" style="12" customWidth="1"/>
    <col min="15" max="15" width="11.7109375" style="28" customWidth="1"/>
    <col min="16" max="16" width="16.140625" style="29" customWidth="1"/>
    <col min="17" max="17" width="20.7109375" style="6" bestFit="1" customWidth="1"/>
    <col min="18" max="18" width="94" style="10" bestFit="1" customWidth="1"/>
    <col min="19" max="19" width="38.28515625" style="10" bestFit="1" customWidth="1"/>
    <col min="20" max="16384" width="9.140625" style="6" hidden="1"/>
  </cols>
  <sheetData>
    <row r="1" spans="1:19" s="13" customFormat="1" ht="54" x14ac:dyDescent="0.25">
      <c r="A1" s="15" t="s">
        <v>36</v>
      </c>
      <c r="B1" s="16" t="s">
        <v>37</v>
      </c>
      <c r="C1" s="16" t="s">
        <v>38</v>
      </c>
      <c r="D1" s="16" t="s">
        <v>40</v>
      </c>
      <c r="E1" s="16" t="s">
        <v>39</v>
      </c>
      <c r="F1" s="16" t="s">
        <v>41</v>
      </c>
      <c r="G1" s="16" t="s">
        <v>42</v>
      </c>
      <c r="H1" s="17" t="s">
        <v>43</v>
      </c>
      <c r="I1" s="17" t="s">
        <v>44</v>
      </c>
      <c r="J1" s="17" t="s">
        <v>45</v>
      </c>
      <c r="K1" s="17" t="s">
        <v>46</v>
      </c>
      <c r="L1" s="20" t="s">
        <v>47</v>
      </c>
      <c r="M1" s="20" t="s">
        <v>48</v>
      </c>
      <c r="N1" s="18" t="s">
        <v>49</v>
      </c>
      <c r="O1" s="26" t="s">
        <v>50</v>
      </c>
      <c r="P1" s="27" t="s">
        <v>51</v>
      </c>
      <c r="Q1" s="16" t="s">
        <v>52</v>
      </c>
      <c r="R1" s="19" t="s">
        <v>53</v>
      </c>
      <c r="S1" s="15" t="s">
        <v>54</v>
      </c>
    </row>
    <row r="2" spans="1:19" s="8" customFormat="1" ht="15.95" customHeight="1" x14ac:dyDescent="0.25">
      <c r="A2" s="2">
        <v>1</v>
      </c>
      <c r="B2" s="2" t="s">
        <v>122</v>
      </c>
      <c r="C2" s="3" t="s">
        <v>267</v>
      </c>
      <c r="D2" s="4">
        <v>100192</v>
      </c>
      <c r="E2" s="3" t="s">
        <v>468</v>
      </c>
      <c r="F2" s="3" t="str">
        <f>IF(Tabela13[[#This Row],[dependência_nav_brasil]]="","",_xlfn.XLOOKUP(Tabela13[[#This Row],[dependência_nav_brasil]],Tabela1[DNB],Tabela1[Aeroporto],"",0,1))</f>
        <v>Brasília/DF</v>
      </c>
      <c r="G2" s="3" t="s">
        <v>111</v>
      </c>
      <c r="H2" s="7">
        <v>46188</v>
      </c>
      <c r="I2" s="7">
        <v>46190.5</v>
      </c>
      <c r="J2" s="7" t="s">
        <v>198</v>
      </c>
      <c r="K2" s="7" t="s">
        <v>207</v>
      </c>
      <c r="L2" s="36">
        <v>4365.8100000000004</v>
      </c>
      <c r="M2" s="23">
        <v>438</v>
      </c>
      <c r="N2" s="40">
        <v>2.5</v>
      </c>
      <c r="O2" s="34">
        <f>Tabela13[[#This Row],[padrão_de_diária]]*Tabela13[[#This Row],[número_de_diárias]]</f>
        <v>1095</v>
      </c>
      <c r="P2" s="30">
        <f>IFERROR(IF(Tabela13[[#This Row],[valor_total_das_passagens]]+Tabela13[[#This Row],[valor_total_diárias]]=0,0,Tabela13[[#This Row],[valor_total_das_passagens]]+Tabela13[[#This Row],[valor_total_diárias]]),0)</f>
        <v>5460.81</v>
      </c>
      <c r="Q2" s="3" t="s">
        <v>116</v>
      </c>
      <c r="R2" s="33" t="s">
        <v>436</v>
      </c>
      <c r="S2" s="5"/>
    </row>
    <row r="3" spans="1:19" ht="15.95" customHeight="1" x14ac:dyDescent="0.25">
      <c r="A3" s="2">
        <f>A2+1</f>
        <v>2</v>
      </c>
      <c r="B3" s="2" t="s">
        <v>122</v>
      </c>
      <c r="C3" s="3" t="s">
        <v>268</v>
      </c>
      <c r="D3" s="4">
        <v>100388</v>
      </c>
      <c r="E3" s="3" t="s">
        <v>469</v>
      </c>
      <c r="F3" s="3" t="str">
        <f>IF(Tabela13[[#This Row],[dependência_nav_brasil]]="","",_xlfn.XLOOKUP(Tabela13[[#This Row],[dependência_nav_brasil]],Tabela1[DNB],Tabela1[Aeroporto],"",0,1))</f>
        <v>Brasília/DF</v>
      </c>
      <c r="G3" s="3" t="s">
        <v>111</v>
      </c>
      <c r="H3" s="7">
        <v>46190</v>
      </c>
      <c r="I3" s="7">
        <v>46191.5</v>
      </c>
      <c r="J3" s="7" t="s">
        <v>198</v>
      </c>
      <c r="K3" s="7" t="s">
        <v>207</v>
      </c>
      <c r="L3" s="36">
        <v>5375.81</v>
      </c>
      <c r="M3" s="23">
        <v>438</v>
      </c>
      <c r="N3" s="40">
        <v>1.5</v>
      </c>
      <c r="O3" s="34">
        <f>Tabela13[[#This Row],[padrão_de_diária]]*Tabela13[[#This Row],[número_de_diárias]]</f>
        <v>657</v>
      </c>
      <c r="P3" s="30">
        <f>IFERROR(IF(Tabela13[[#This Row],[valor_total_das_passagens]]+Tabela13[[#This Row],[valor_total_diárias]]=0,0,Tabela13[[#This Row],[valor_total_das_passagens]]+Tabela13[[#This Row],[valor_total_diárias]]),0)</f>
        <v>6032.81</v>
      </c>
      <c r="Q3" s="3" t="s">
        <v>116</v>
      </c>
      <c r="R3" s="33" t="s">
        <v>436</v>
      </c>
      <c r="S3" s="5"/>
    </row>
    <row r="4" spans="1:19" ht="15.95" customHeight="1" x14ac:dyDescent="0.25">
      <c r="A4" s="2">
        <f t="shared" ref="A4:A64" si="0">A3+1</f>
        <v>3</v>
      </c>
      <c r="B4" s="2" t="s">
        <v>122</v>
      </c>
      <c r="C4" s="3" t="s">
        <v>269</v>
      </c>
      <c r="D4" s="4">
        <v>30001979</v>
      </c>
      <c r="E4" s="3" t="s">
        <v>470</v>
      </c>
      <c r="F4" s="3" t="str">
        <f>IF(Tabela13[[#This Row],[dependência_nav_brasil]]="","",_xlfn.XLOOKUP(Tabela13[[#This Row],[dependência_nav_brasil]],Tabela1[DNB],Tabela1[Aeroporto],"",0,1))</f>
        <v>Brasília/DF</v>
      </c>
      <c r="G4" s="3" t="s">
        <v>396</v>
      </c>
      <c r="H4" s="7">
        <v>46185</v>
      </c>
      <c r="I4" s="7">
        <v>46186.5</v>
      </c>
      <c r="J4" s="7" t="s">
        <v>198</v>
      </c>
      <c r="K4" s="7" t="s">
        <v>210</v>
      </c>
      <c r="L4" s="36">
        <v>1952.3899999999999</v>
      </c>
      <c r="M4" s="23">
        <v>438</v>
      </c>
      <c r="N4" s="40">
        <v>1.5</v>
      </c>
      <c r="O4" s="34">
        <f>Tabela13[[#This Row],[padrão_de_diária]]*Tabela13[[#This Row],[número_de_diárias]]</f>
        <v>657</v>
      </c>
      <c r="P4" s="30">
        <f>IFERROR(IF(Tabela13[[#This Row],[valor_total_das_passagens]]+Tabela13[[#This Row],[valor_total_diárias]]=0,0,Tabela13[[#This Row],[valor_total_das_passagens]]+Tabela13[[#This Row],[valor_total_diárias]]),0)</f>
        <v>2609.39</v>
      </c>
      <c r="Q4" s="3" t="s">
        <v>116</v>
      </c>
      <c r="R4" s="33" t="s">
        <v>437</v>
      </c>
      <c r="S4" s="5"/>
    </row>
    <row r="5" spans="1:19" s="8" customFormat="1" ht="15.95" customHeight="1" x14ac:dyDescent="0.25">
      <c r="A5" s="2">
        <f t="shared" si="0"/>
        <v>4</v>
      </c>
      <c r="B5" s="2" t="s">
        <v>122</v>
      </c>
      <c r="C5" s="3" t="s">
        <v>270</v>
      </c>
      <c r="D5" s="4"/>
      <c r="E5" s="3" t="s">
        <v>183</v>
      </c>
      <c r="F5" s="3" t="str">
        <f>IF(Tabela13[[#This Row],[dependência_nav_brasil]]="","",_xlfn.XLOOKUP(Tabela13[[#This Row],[dependência_nav_brasil]],Tabela1[DNB],Tabela1[Aeroporto],"",0,1))</f>
        <v>Brasília/DF</v>
      </c>
      <c r="G5" s="3" t="s">
        <v>396</v>
      </c>
      <c r="H5" s="7">
        <v>46185</v>
      </c>
      <c r="I5" s="7">
        <v>46186</v>
      </c>
      <c r="J5" s="7" t="s">
        <v>198</v>
      </c>
      <c r="K5" s="7" t="s">
        <v>210</v>
      </c>
      <c r="L5" s="36">
        <v>1952.3899999999999</v>
      </c>
      <c r="M5" s="23">
        <v>0</v>
      </c>
      <c r="N5" s="40">
        <v>0</v>
      </c>
      <c r="O5" s="34">
        <f>Tabela13[[#This Row],[padrão_de_diária]]*Tabela13[[#This Row],[número_de_diárias]]</f>
        <v>0</v>
      </c>
      <c r="P5" s="30">
        <f>IFERROR(IF(Tabela13[[#This Row],[valor_total_das_passagens]]+Tabela13[[#This Row],[valor_total_diárias]]=0,0,Tabela13[[#This Row],[valor_total_das_passagens]]+Tabela13[[#This Row],[valor_total_diárias]]),0)</f>
        <v>1952.3899999999999</v>
      </c>
      <c r="Q5" s="3" t="s">
        <v>116</v>
      </c>
      <c r="R5" s="33" t="s">
        <v>438</v>
      </c>
      <c r="S5" s="5"/>
    </row>
    <row r="6" spans="1:19" s="8" customFormat="1" ht="15.95" customHeight="1" x14ac:dyDescent="0.25">
      <c r="A6" s="2">
        <f t="shared" si="0"/>
        <v>5</v>
      </c>
      <c r="B6" s="2" t="s">
        <v>122</v>
      </c>
      <c r="C6" s="3" t="s">
        <v>167</v>
      </c>
      <c r="D6" s="4">
        <v>101679</v>
      </c>
      <c r="E6" s="3" t="s">
        <v>184</v>
      </c>
      <c r="F6" s="3" t="str">
        <f>IF(Tabela13[[#This Row],[dependência_nav_brasil]]="","",_xlfn.XLOOKUP(Tabela13[[#This Row],[dependência_nav_brasil]],Tabela1[DNB],Tabela1[Aeroporto],"",0,1))</f>
        <v>Brasília/DF</v>
      </c>
      <c r="G6" s="3" t="s">
        <v>111</v>
      </c>
      <c r="H6" s="7">
        <v>46189</v>
      </c>
      <c r="I6" s="7">
        <v>46191.5</v>
      </c>
      <c r="J6" s="7" t="s">
        <v>200</v>
      </c>
      <c r="K6" s="7"/>
      <c r="L6" s="36">
        <v>0</v>
      </c>
      <c r="M6" s="23">
        <v>438</v>
      </c>
      <c r="N6" s="40">
        <v>2.5</v>
      </c>
      <c r="O6" s="34">
        <f>Tabela13[[#This Row],[padrão_de_diária]]*Tabela13[[#This Row],[número_de_diárias]]</f>
        <v>1095</v>
      </c>
      <c r="P6" s="30">
        <f>IFERROR(IF(Tabela13[[#This Row],[valor_total_das_passagens]]+Tabela13[[#This Row],[valor_total_diárias]]=0,0,Tabela13[[#This Row],[valor_total_das_passagens]]+Tabela13[[#This Row],[valor_total_diárias]]),0)</f>
        <v>1095</v>
      </c>
      <c r="Q6" s="3" t="s">
        <v>116</v>
      </c>
      <c r="R6" s="33" t="s">
        <v>445</v>
      </c>
      <c r="S6" s="5"/>
    </row>
    <row r="7" spans="1:19" ht="15.95" customHeight="1" x14ac:dyDescent="0.25">
      <c r="A7" s="2">
        <f t="shared" si="0"/>
        <v>6</v>
      </c>
      <c r="B7" s="2" t="s">
        <v>122</v>
      </c>
      <c r="C7" s="3" t="s">
        <v>167</v>
      </c>
      <c r="D7" s="4">
        <v>101679</v>
      </c>
      <c r="E7" s="3" t="s">
        <v>184</v>
      </c>
      <c r="F7" s="3" t="str">
        <f>IF(Tabela13[[#This Row],[dependência_nav_brasil]]="","",_xlfn.XLOOKUP(Tabela13[[#This Row],[dependência_nav_brasil]],Tabela1[DNB],Tabela1[Aeroporto],"",0,1))</f>
        <v>Brasília/DF</v>
      </c>
      <c r="G7" s="3" t="s">
        <v>131</v>
      </c>
      <c r="H7" s="7">
        <v>46183</v>
      </c>
      <c r="I7" s="7">
        <v>46183.5</v>
      </c>
      <c r="J7" s="7" t="s">
        <v>200</v>
      </c>
      <c r="K7" s="7"/>
      <c r="L7" s="36">
        <v>0</v>
      </c>
      <c r="M7" s="23">
        <v>394</v>
      </c>
      <c r="N7" s="40">
        <v>0.5</v>
      </c>
      <c r="O7" s="34">
        <f>Tabela13[[#This Row],[padrão_de_diária]]*Tabela13[[#This Row],[número_de_diárias]]</f>
        <v>197</v>
      </c>
      <c r="P7" s="30">
        <f>IFERROR(IF(Tabela13[[#This Row],[valor_total_das_passagens]]+Tabela13[[#This Row],[valor_total_diárias]]=0,0,Tabela13[[#This Row],[valor_total_das_passagens]]+Tabela13[[#This Row],[valor_total_diárias]]),0)</f>
        <v>197</v>
      </c>
      <c r="Q7" s="3" t="s">
        <v>116</v>
      </c>
      <c r="R7" s="33" t="s">
        <v>446</v>
      </c>
      <c r="S7" s="5"/>
    </row>
    <row r="8" spans="1:19" s="8" customFormat="1" ht="15.95" customHeight="1" x14ac:dyDescent="0.25">
      <c r="A8" s="2">
        <f t="shared" si="0"/>
        <v>7</v>
      </c>
      <c r="B8" s="2" t="s">
        <v>122</v>
      </c>
      <c r="C8" s="3" t="s">
        <v>165</v>
      </c>
      <c r="D8" s="4">
        <v>101385</v>
      </c>
      <c r="E8" s="3" t="s">
        <v>472</v>
      </c>
      <c r="F8" s="3" t="str">
        <f>IF(Tabela13[[#This Row],[dependência_nav_brasil]]="","",_xlfn.XLOOKUP(Tabela13[[#This Row],[dependência_nav_brasil]],Tabela1[DNB],Tabela1[Aeroporto],"",0,1))</f>
        <v>Brasília/DF</v>
      </c>
      <c r="G8" s="3" t="s">
        <v>111</v>
      </c>
      <c r="H8" s="7">
        <v>46188</v>
      </c>
      <c r="I8" s="7">
        <v>46191.5</v>
      </c>
      <c r="J8" s="7" t="s">
        <v>198</v>
      </c>
      <c r="K8" s="7" t="s">
        <v>210</v>
      </c>
      <c r="L8" s="36">
        <v>1606.0400000000002</v>
      </c>
      <c r="M8" s="23">
        <v>438</v>
      </c>
      <c r="N8" s="40">
        <v>3.5</v>
      </c>
      <c r="O8" s="34">
        <f>Tabela13[[#This Row],[padrão_de_diária]]*Tabela13[[#This Row],[número_de_diárias]]</f>
        <v>1533</v>
      </c>
      <c r="P8" s="30">
        <f>IFERROR(IF(Tabela13[[#This Row],[valor_total_das_passagens]]+Tabela13[[#This Row],[valor_total_diárias]]=0,0,Tabela13[[#This Row],[valor_total_das_passagens]]+Tabela13[[#This Row],[valor_total_diárias]]),0)</f>
        <v>3139.04</v>
      </c>
      <c r="Q8" s="3" t="s">
        <v>116</v>
      </c>
      <c r="R8" s="33" t="s">
        <v>449</v>
      </c>
      <c r="S8" s="5"/>
    </row>
    <row r="9" spans="1:19" s="8" customFormat="1" ht="15.95" customHeight="1" x14ac:dyDescent="0.25">
      <c r="A9" s="2">
        <f t="shared" si="0"/>
        <v>8</v>
      </c>
      <c r="B9" s="2" t="s">
        <v>122</v>
      </c>
      <c r="C9" s="3" t="s">
        <v>166</v>
      </c>
      <c r="D9" s="4" t="s">
        <v>179</v>
      </c>
      <c r="E9" s="3" t="s">
        <v>473</v>
      </c>
      <c r="F9" s="3" t="str">
        <f>IF(Tabela13[[#This Row],[dependência_nav_brasil]]="","",_xlfn.XLOOKUP(Tabela13[[#This Row],[dependência_nav_brasil]],Tabela1[DNB],Tabela1[Aeroporto],"",0,1))</f>
        <v>Brasília/DF</v>
      </c>
      <c r="G9" s="3" t="s">
        <v>111</v>
      </c>
      <c r="H9" s="7">
        <v>46188</v>
      </c>
      <c r="I9" s="7">
        <v>46191.5</v>
      </c>
      <c r="J9" s="7" t="s">
        <v>198</v>
      </c>
      <c r="K9" s="7" t="s">
        <v>210</v>
      </c>
      <c r="L9" s="36">
        <v>1606.0400000000002</v>
      </c>
      <c r="M9" s="23">
        <v>438</v>
      </c>
      <c r="N9" s="40">
        <v>3.5</v>
      </c>
      <c r="O9" s="34">
        <f>Tabela13[[#This Row],[padrão_de_diária]]*Tabela13[[#This Row],[número_de_diárias]]</f>
        <v>1533</v>
      </c>
      <c r="P9" s="30">
        <f>IFERROR(IF(Tabela13[[#This Row],[valor_total_das_passagens]]+Tabela13[[#This Row],[valor_total_diárias]]=0,0,Tabela13[[#This Row],[valor_total_das_passagens]]+Tabela13[[#This Row],[valor_total_diárias]]),0)</f>
        <v>3139.04</v>
      </c>
      <c r="Q9" s="3" t="s">
        <v>116</v>
      </c>
      <c r="R9" s="33" t="s">
        <v>449</v>
      </c>
      <c r="S9" s="5"/>
    </row>
    <row r="10" spans="1:19" s="10" customFormat="1" ht="15.95" customHeight="1" x14ac:dyDescent="0.25">
      <c r="A10" s="2">
        <f t="shared" si="0"/>
        <v>9</v>
      </c>
      <c r="B10" s="2" t="s">
        <v>122</v>
      </c>
      <c r="C10" s="3" t="s">
        <v>290</v>
      </c>
      <c r="D10" s="4">
        <v>102088</v>
      </c>
      <c r="E10" s="3" t="s">
        <v>474</v>
      </c>
      <c r="F10" s="3" t="str">
        <f>IF(Tabela13[[#This Row],[dependência_nav_brasil]]="","",_xlfn.XLOOKUP(Tabela13[[#This Row],[dependência_nav_brasil]],Tabela1[DNB],Tabela1[Aeroporto],"",0,1))</f>
        <v>Brasília/DF</v>
      </c>
      <c r="G10" s="3" t="s">
        <v>111</v>
      </c>
      <c r="H10" s="7">
        <v>46188</v>
      </c>
      <c r="I10" s="7">
        <v>46191.5</v>
      </c>
      <c r="J10" s="7" t="s">
        <v>198</v>
      </c>
      <c r="K10" s="7" t="s">
        <v>210</v>
      </c>
      <c r="L10" s="36">
        <v>1606.0400000000002</v>
      </c>
      <c r="M10" s="23">
        <v>438</v>
      </c>
      <c r="N10" s="40">
        <v>3.5</v>
      </c>
      <c r="O10" s="34">
        <f>Tabela13[[#This Row],[padrão_de_diária]]*Tabela13[[#This Row],[número_de_diárias]]</f>
        <v>1533</v>
      </c>
      <c r="P10" s="30">
        <f>IFERROR(IF(Tabela13[[#This Row],[valor_total_das_passagens]]+Tabela13[[#This Row],[valor_total_diárias]]=0,0,Tabela13[[#This Row],[valor_total_das_passagens]]+Tabela13[[#This Row],[valor_total_diárias]]),0)</f>
        <v>3139.04</v>
      </c>
      <c r="Q10" s="3" t="s">
        <v>116</v>
      </c>
      <c r="R10" s="33" t="s">
        <v>449</v>
      </c>
      <c r="S10" s="5"/>
    </row>
    <row r="11" spans="1:19" s="10" customFormat="1" ht="15.95" customHeight="1" x14ac:dyDescent="0.25">
      <c r="A11" s="2">
        <f t="shared" si="0"/>
        <v>10</v>
      </c>
      <c r="B11" s="2" t="s">
        <v>122</v>
      </c>
      <c r="C11" s="3" t="s">
        <v>304</v>
      </c>
      <c r="D11" s="4" t="s">
        <v>390</v>
      </c>
      <c r="E11" s="3" t="s">
        <v>182</v>
      </c>
      <c r="F11" s="3" t="str">
        <f>IF(Tabela13[[#This Row],[dependência_nav_brasil]]="","",_xlfn.XLOOKUP(Tabela13[[#This Row],[dependência_nav_brasil]],Tabela1[DNB],Tabela1[Aeroporto],"",0,1))</f>
        <v>Brasília/DF</v>
      </c>
      <c r="G11" s="3" t="s">
        <v>112</v>
      </c>
      <c r="H11" s="7">
        <v>46196</v>
      </c>
      <c r="I11" s="7">
        <v>46196</v>
      </c>
      <c r="J11" s="7" t="s">
        <v>198</v>
      </c>
      <c r="K11" s="7" t="s">
        <v>206</v>
      </c>
      <c r="L11" s="36">
        <v>4777.29</v>
      </c>
      <c r="M11" s="23">
        <v>0</v>
      </c>
      <c r="N11" s="40">
        <v>0</v>
      </c>
      <c r="O11" s="34">
        <f>Tabela13[[#This Row],[padrão_de_diária]]*Tabela13[[#This Row],[número_de_diárias]]</f>
        <v>0</v>
      </c>
      <c r="P11" s="30">
        <f>IFERROR(IF(Tabela13[[#This Row],[valor_total_das_passagens]]+Tabela13[[#This Row],[valor_total_diárias]]=0,0,Tabela13[[#This Row],[valor_total_das_passagens]]+Tabela13[[#This Row],[valor_total_diárias]]),0)</f>
        <v>4777.29</v>
      </c>
      <c r="Q11" s="3" t="s">
        <v>116</v>
      </c>
      <c r="R11" s="33" t="s">
        <v>461</v>
      </c>
      <c r="S11" s="5"/>
    </row>
    <row r="12" spans="1:19" s="10" customFormat="1" ht="15.95" customHeight="1" x14ac:dyDescent="0.25">
      <c r="A12" s="2">
        <f t="shared" si="0"/>
        <v>11</v>
      </c>
      <c r="B12" s="2" t="s">
        <v>0</v>
      </c>
      <c r="C12" s="3" t="s">
        <v>240</v>
      </c>
      <c r="D12" s="4" t="s">
        <v>333</v>
      </c>
      <c r="E12" s="3" t="s">
        <v>464</v>
      </c>
      <c r="F12" s="3" t="str">
        <f>IF(Tabela13[[#This Row],[dependência_nav_brasil]]="","",_xlfn.XLOOKUP(Tabela13[[#This Row],[dependência_nav_brasil]],Tabela1[DNB],Tabela1[Aeroporto],"",0,1))</f>
        <v>Aracaju/SE</v>
      </c>
      <c r="G12" s="3" t="s">
        <v>111</v>
      </c>
      <c r="H12" s="7">
        <v>46190</v>
      </c>
      <c r="I12" s="7">
        <v>46191.5</v>
      </c>
      <c r="J12" s="7" t="s">
        <v>198</v>
      </c>
      <c r="K12" s="7" t="s">
        <v>210</v>
      </c>
      <c r="L12" s="36">
        <v>2201.56</v>
      </c>
      <c r="M12" s="23">
        <v>345</v>
      </c>
      <c r="N12" s="40">
        <v>1.5</v>
      </c>
      <c r="O12" s="34">
        <f>Tabela13[[#This Row],[padrão_de_diária]]*Tabela13[[#This Row],[número_de_diárias]]</f>
        <v>517.5</v>
      </c>
      <c r="P12" s="30">
        <f>IFERROR(IF(Tabela13[[#This Row],[valor_total_das_passagens]]+Tabela13[[#This Row],[valor_total_diárias]]=0,0,Tabela13[[#This Row],[valor_total_das_passagens]]+Tabela13[[#This Row],[valor_total_diárias]]),0)</f>
        <v>2719.06</v>
      </c>
      <c r="Q12" s="3" t="s">
        <v>116</v>
      </c>
      <c r="R12" s="33" t="s">
        <v>117</v>
      </c>
      <c r="S12" s="5"/>
    </row>
    <row r="13" spans="1:19" s="10" customFormat="1" ht="14.25" x14ac:dyDescent="0.25">
      <c r="A13" s="2">
        <f t="shared" si="0"/>
        <v>12</v>
      </c>
      <c r="B13" s="2" t="s">
        <v>0</v>
      </c>
      <c r="C13" s="3" t="s">
        <v>241</v>
      </c>
      <c r="D13" s="4" t="s">
        <v>334</v>
      </c>
      <c r="E13" s="3" t="s">
        <v>464</v>
      </c>
      <c r="F13" s="3" t="str">
        <f>IF(Tabela13[[#This Row],[dependência_nav_brasil]]="","",_xlfn.XLOOKUP(Tabela13[[#This Row],[dependência_nav_brasil]],Tabela1[DNB],Tabela1[Aeroporto],"",0,1))</f>
        <v>Aracaju/SE</v>
      </c>
      <c r="G13" s="3" t="s">
        <v>111</v>
      </c>
      <c r="H13" s="7">
        <v>46195</v>
      </c>
      <c r="I13" s="7">
        <v>46196.5</v>
      </c>
      <c r="J13" s="7" t="s">
        <v>198</v>
      </c>
      <c r="K13" s="7" t="s">
        <v>210</v>
      </c>
      <c r="L13" s="36">
        <v>1974.48</v>
      </c>
      <c r="M13" s="23">
        <v>345</v>
      </c>
      <c r="N13" s="40">
        <v>1.5</v>
      </c>
      <c r="O13" s="34">
        <f>Tabela13[[#This Row],[padrão_de_diária]]*Tabela13[[#This Row],[número_de_diárias]]</f>
        <v>517.5</v>
      </c>
      <c r="P13" s="30">
        <f>IFERROR(IF(Tabela13[[#This Row],[valor_total_das_passagens]]+Tabela13[[#This Row],[valor_total_diárias]]=0,0,Tabela13[[#This Row],[valor_total_das_passagens]]+Tabela13[[#This Row],[valor_total_diárias]]),0)</f>
        <v>2491.98</v>
      </c>
      <c r="Q13" s="3" t="s">
        <v>116</v>
      </c>
      <c r="R13" s="33" t="s">
        <v>117</v>
      </c>
      <c r="S13" s="5"/>
    </row>
    <row r="14" spans="1:19" s="10" customFormat="1" ht="15.95" customHeight="1" x14ac:dyDescent="0.25">
      <c r="A14" s="2">
        <f t="shared" si="0"/>
        <v>13</v>
      </c>
      <c r="B14" s="2" t="s">
        <v>2</v>
      </c>
      <c r="C14" s="3" t="s">
        <v>214</v>
      </c>
      <c r="D14" s="4" t="s">
        <v>307</v>
      </c>
      <c r="E14" s="3" t="s">
        <v>190</v>
      </c>
      <c r="F14" s="3" t="str">
        <f>IF(Tabela13[[#This Row],[dependência_nav_brasil]]="","",_xlfn.XLOOKUP(Tabela13[[#This Row],[dependência_nav_brasil]],Tabela1[DNB],Tabela1[Aeroporto],"",0,1))</f>
        <v>Belo Horizonte/MG</v>
      </c>
      <c r="G14" s="3" t="s">
        <v>132</v>
      </c>
      <c r="H14" s="7">
        <v>46187</v>
      </c>
      <c r="I14" s="7">
        <v>46209.5</v>
      </c>
      <c r="J14" s="7" t="s">
        <v>198</v>
      </c>
      <c r="K14" s="7" t="s">
        <v>205</v>
      </c>
      <c r="L14" s="36">
        <v>1989.27</v>
      </c>
      <c r="M14" s="23">
        <v>311</v>
      </c>
      <c r="N14" s="40">
        <v>22.5</v>
      </c>
      <c r="O14" s="34">
        <f>Tabela13[[#This Row],[padrão_de_diária]]*Tabela13[[#This Row],[número_de_diárias]]</f>
        <v>6997.5</v>
      </c>
      <c r="P14" s="30">
        <f>IFERROR(IF(Tabela13[[#This Row],[valor_total_das_passagens]]+Tabela13[[#This Row],[valor_total_diárias]]=0,0,Tabela13[[#This Row],[valor_total_das_passagens]]+Tabela13[[#This Row],[valor_total_diárias]]),0)</f>
        <v>8986.77</v>
      </c>
      <c r="Q14" s="3" t="s">
        <v>116</v>
      </c>
      <c r="R14" s="33" t="s">
        <v>407</v>
      </c>
      <c r="S14" s="5"/>
    </row>
    <row r="15" spans="1:19" s="10" customFormat="1" ht="14.25" x14ac:dyDescent="0.25">
      <c r="A15" s="2">
        <f t="shared" si="0"/>
        <v>14</v>
      </c>
      <c r="B15" s="2" t="s">
        <v>2</v>
      </c>
      <c r="C15" s="3" t="s">
        <v>234</v>
      </c>
      <c r="D15" s="4" t="s">
        <v>327</v>
      </c>
      <c r="E15" s="3" t="s">
        <v>464</v>
      </c>
      <c r="F15" s="3" t="str">
        <f>IF(Tabela13[[#This Row],[dependência_nav_brasil]]="","",_xlfn.XLOOKUP(Tabela13[[#This Row],[dependência_nav_brasil]],Tabela1[DNB],Tabela1[Aeroporto],"",0,1))</f>
        <v>Belo Horizonte/MG</v>
      </c>
      <c r="G15" s="3" t="s">
        <v>396</v>
      </c>
      <c r="H15" s="7">
        <v>46188</v>
      </c>
      <c r="I15" s="7">
        <v>46192.5</v>
      </c>
      <c r="J15" s="7" t="s">
        <v>198</v>
      </c>
      <c r="K15" s="7" t="s">
        <v>205</v>
      </c>
      <c r="L15" s="36">
        <v>1101.67</v>
      </c>
      <c r="M15" s="23">
        <v>345</v>
      </c>
      <c r="N15" s="40">
        <v>4.5</v>
      </c>
      <c r="O15" s="34">
        <f>Tabela13[[#This Row],[padrão_de_diária]]*Tabela13[[#This Row],[número_de_diárias]]</f>
        <v>1552.5</v>
      </c>
      <c r="P15" s="30">
        <f>IFERROR(IF(Tabela13[[#This Row],[valor_total_das_passagens]]+Tabela13[[#This Row],[valor_total_diárias]]=0,0,Tabela13[[#This Row],[valor_total_das_passagens]]+Tabela13[[#This Row],[valor_total_diárias]]),0)</f>
        <v>2654.17</v>
      </c>
      <c r="Q15" s="3" t="s">
        <v>116</v>
      </c>
      <c r="R15" s="33" t="s">
        <v>413</v>
      </c>
      <c r="S15" s="5"/>
    </row>
    <row r="16" spans="1:19" s="10" customFormat="1" ht="14.25" x14ac:dyDescent="0.25">
      <c r="A16" s="2">
        <f t="shared" si="0"/>
        <v>15</v>
      </c>
      <c r="B16" s="2" t="s">
        <v>2</v>
      </c>
      <c r="C16" s="3" t="s">
        <v>273</v>
      </c>
      <c r="D16" s="4" t="s">
        <v>361</v>
      </c>
      <c r="E16" s="3" t="s">
        <v>464</v>
      </c>
      <c r="F16" s="3" t="str">
        <f>IF(Tabela13[[#This Row],[dependência_nav_brasil]]="","",_xlfn.XLOOKUP(Tabela13[[#This Row],[dependência_nav_brasil]],Tabela1[DNB],Tabela1[Aeroporto],"",0,1))</f>
        <v>Belo Horizonte/MG</v>
      </c>
      <c r="G16" s="3" t="s">
        <v>110</v>
      </c>
      <c r="H16" s="7">
        <v>46203</v>
      </c>
      <c r="I16" s="7">
        <v>46203.5</v>
      </c>
      <c r="J16" s="7" t="s">
        <v>198</v>
      </c>
      <c r="K16" s="7"/>
      <c r="L16" s="36">
        <v>0</v>
      </c>
      <c r="M16" s="23">
        <v>345</v>
      </c>
      <c r="N16" s="40">
        <v>0.5</v>
      </c>
      <c r="O16" s="34">
        <f>Tabela13[[#This Row],[padrão_de_diária]]*Tabela13[[#This Row],[número_de_diárias]]</f>
        <v>172.5</v>
      </c>
      <c r="P16" s="30">
        <f>IFERROR(IF(Tabela13[[#This Row],[valor_total_das_passagens]]+Tabela13[[#This Row],[valor_total_diárias]]=0,0,Tabela13[[#This Row],[valor_total_das_passagens]]+Tabela13[[#This Row],[valor_total_diárias]]),0)</f>
        <v>172.5</v>
      </c>
      <c r="Q16" s="3" t="s">
        <v>116</v>
      </c>
      <c r="R16" s="33" t="s">
        <v>134</v>
      </c>
      <c r="S16" s="5"/>
    </row>
    <row r="17" spans="1:19" s="10" customFormat="1" ht="15.95" customHeight="1" x14ac:dyDescent="0.25">
      <c r="A17" s="2">
        <f t="shared" si="0"/>
        <v>16</v>
      </c>
      <c r="B17" s="2" t="s">
        <v>3</v>
      </c>
      <c r="C17" s="3" t="s">
        <v>243</v>
      </c>
      <c r="D17" s="4" t="s">
        <v>336</v>
      </c>
      <c r="E17" s="3" t="s">
        <v>464</v>
      </c>
      <c r="F17" s="3" t="str">
        <f>IF(Tabela13[[#This Row],[dependência_nav_brasil]]="","",_xlfn.XLOOKUP(Tabela13[[#This Row],[dependência_nav_brasil]],Tabela1[DNB],Tabela1[Aeroporto],"",0,1))</f>
        <v>Baurú/SP</v>
      </c>
      <c r="G17" s="3" t="s">
        <v>111</v>
      </c>
      <c r="H17" s="7">
        <v>46182</v>
      </c>
      <c r="I17" s="7">
        <v>46183.5</v>
      </c>
      <c r="J17" s="7" t="s">
        <v>200</v>
      </c>
      <c r="K17" s="7"/>
      <c r="L17" s="36">
        <v>0</v>
      </c>
      <c r="M17" s="23">
        <v>345</v>
      </c>
      <c r="N17" s="40">
        <v>1.5</v>
      </c>
      <c r="O17" s="34">
        <f>Tabela13[[#This Row],[padrão_de_diária]]*Tabela13[[#This Row],[número_de_diárias]]</f>
        <v>517.5</v>
      </c>
      <c r="P17" s="30">
        <f>IFERROR(IF(Tabela13[[#This Row],[valor_total_das_passagens]]+Tabela13[[#This Row],[valor_total_diárias]]=0,0,Tabela13[[#This Row],[valor_total_das_passagens]]+Tabela13[[#This Row],[valor_total_diárias]]),0)</f>
        <v>517.5</v>
      </c>
      <c r="Q17" s="3" t="s">
        <v>116</v>
      </c>
      <c r="R17" s="33" t="s">
        <v>117</v>
      </c>
      <c r="S17" s="5"/>
    </row>
    <row r="18" spans="1:19" s="10" customFormat="1" ht="15.95" customHeight="1" x14ac:dyDescent="0.25">
      <c r="A18" s="2">
        <f t="shared" si="0"/>
        <v>17</v>
      </c>
      <c r="B18" s="2" t="s">
        <v>3</v>
      </c>
      <c r="C18" s="3" t="s">
        <v>259</v>
      </c>
      <c r="D18" s="4" t="s">
        <v>351</v>
      </c>
      <c r="E18" s="3" t="s">
        <v>189</v>
      </c>
      <c r="F18" s="3" t="str">
        <f>IF(Tabela13[[#This Row],[dependência_nav_brasil]]="","",_xlfn.XLOOKUP(Tabela13[[#This Row],[dependência_nav_brasil]],Tabela1[DNB],Tabela1[Aeroporto],"",0,1))</f>
        <v>Baurú/SP</v>
      </c>
      <c r="G18" s="3" t="s">
        <v>111</v>
      </c>
      <c r="H18" s="7">
        <v>46190</v>
      </c>
      <c r="I18" s="7">
        <v>46191.5</v>
      </c>
      <c r="J18" s="7" t="s">
        <v>199</v>
      </c>
      <c r="K18" s="7"/>
      <c r="L18" s="36">
        <v>0</v>
      </c>
      <c r="M18" s="23">
        <v>345</v>
      </c>
      <c r="N18" s="40">
        <v>1.5</v>
      </c>
      <c r="O18" s="34">
        <f>Tabela13[[#This Row],[padrão_de_diária]]*Tabela13[[#This Row],[número_de_diárias]]</f>
        <v>517.5</v>
      </c>
      <c r="P18" s="30">
        <f>IFERROR(IF(Tabela13[[#This Row],[valor_total_das_passagens]]+Tabela13[[#This Row],[valor_total_diárias]]=0,0,Tabela13[[#This Row],[valor_total_das_passagens]]+Tabela13[[#This Row],[valor_total_diárias]]),0)</f>
        <v>517.5</v>
      </c>
      <c r="Q18" s="3" t="s">
        <v>116</v>
      </c>
      <c r="R18" s="33" t="s">
        <v>117</v>
      </c>
      <c r="S18" s="5"/>
    </row>
    <row r="19" spans="1:19" s="10" customFormat="1" ht="15.95" customHeight="1" x14ac:dyDescent="0.25">
      <c r="A19" s="2">
        <f>A18+1</f>
        <v>18</v>
      </c>
      <c r="B19" s="2" t="s">
        <v>5</v>
      </c>
      <c r="C19" s="3" t="s">
        <v>217</v>
      </c>
      <c r="D19" s="4" t="s">
        <v>310</v>
      </c>
      <c r="E19" s="3" t="s">
        <v>464</v>
      </c>
      <c r="F19" s="3" t="str">
        <f>IF(Tabela13[[#This Row],[dependência_nav_brasil]]="","",_xlfn.XLOOKUP(Tabela13[[#This Row],[dependência_nav_brasil]],Tabela1[DNB],Tabela1[Aeroporto],"",0,1))</f>
        <v>Presidente Prudente/SP</v>
      </c>
      <c r="G19" s="3" t="s">
        <v>111</v>
      </c>
      <c r="H19" s="7">
        <v>46195</v>
      </c>
      <c r="I19" s="7">
        <v>46196.5</v>
      </c>
      <c r="J19" s="7" t="s">
        <v>198</v>
      </c>
      <c r="K19" s="7" t="s">
        <v>212</v>
      </c>
      <c r="L19" s="36">
        <v>2301.7800000000002</v>
      </c>
      <c r="M19" s="23">
        <v>345</v>
      </c>
      <c r="N19" s="40">
        <v>1.5</v>
      </c>
      <c r="O19" s="34">
        <f>Tabela13[[#This Row],[padrão_de_diária]]*Tabela13[[#This Row],[número_de_diárias]]</f>
        <v>517.5</v>
      </c>
      <c r="P19" s="30">
        <f>IFERROR(IF(Tabela13[[#This Row],[valor_total_das_passagens]]+Tabela13[[#This Row],[valor_total_diárias]]=0,0,Tabela13[[#This Row],[valor_total_das_passagens]]+Tabela13[[#This Row],[valor_total_diárias]]),0)</f>
        <v>2819.28</v>
      </c>
      <c r="Q19" s="3" t="s">
        <v>116</v>
      </c>
      <c r="R19" s="33" t="s">
        <v>117</v>
      </c>
      <c r="S19" s="5"/>
    </row>
    <row r="20" spans="1:19" s="10" customFormat="1" ht="15.95" customHeight="1" x14ac:dyDescent="0.25">
      <c r="A20" s="2">
        <f t="shared" si="0"/>
        <v>19</v>
      </c>
      <c r="B20" s="2" t="s">
        <v>5</v>
      </c>
      <c r="C20" s="3" t="s">
        <v>264</v>
      </c>
      <c r="D20" s="4" t="s">
        <v>356</v>
      </c>
      <c r="E20" s="3" t="s">
        <v>464</v>
      </c>
      <c r="F20" s="3" t="str">
        <f>IF(Tabela13[[#This Row],[dependência_nav_brasil]]="","",_xlfn.XLOOKUP(Tabela13[[#This Row],[dependência_nav_brasil]],Tabela1[DNB],Tabela1[Aeroporto],"",0,1))</f>
        <v>Presidente Prudente/SP</v>
      </c>
      <c r="G20" s="3" t="s">
        <v>111</v>
      </c>
      <c r="H20" s="7">
        <v>46195</v>
      </c>
      <c r="I20" s="7">
        <v>46197.5</v>
      </c>
      <c r="J20" s="7" t="s">
        <v>201</v>
      </c>
      <c r="K20" s="7" t="s">
        <v>206</v>
      </c>
      <c r="L20" s="36">
        <v>1407.07</v>
      </c>
      <c r="M20" s="23">
        <v>345</v>
      </c>
      <c r="N20" s="40">
        <v>2.5</v>
      </c>
      <c r="O20" s="34">
        <f>Tabela13[[#This Row],[padrão_de_diária]]*Tabela13[[#This Row],[número_de_diárias]]</f>
        <v>862.5</v>
      </c>
      <c r="P20" s="30">
        <f>IFERROR(IF(Tabela13[[#This Row],[valor_total_das_passagens]]+Tabela13[[#This Row],[valor_total_diárias]]=0,0,Tabela13[[#This Row],[valor_total_das_passagens]]+Tabela13[[#This Row],[valor_total_diárias]]),0)</f>
        <v>2269.5699999999997</v>
      </c>
      <c r="Q20" s="3" t="s">
        <v>116</v>
      </c>
      <c r="R20" s="33" t="s">
        <v>117</v>
      </c>
      <c r="S20" s="5"/>
    </row>
    <row r="21" spans="1:19" s="10" customFormat="1" ht="15.95" customHeight="1" x14ac:dyDescent="0.25">
      <c r="A21" s="2">
        <f t="shared" si="0"/>
        <v>20</v>
      </c>
      <c r="B21" s="2" t="s">
        <v>5</v>
      </c>
      <c r="C21" s="3" t="s">
        <v>148</v>
      </c>
      <c r="D21" s="4" t="s">
        <v>153</v>
      </c>
      <c r="E21" s="3" t="s">
        <v>464</v>
      </c>
      <c r="F21" s="3" t="str">
        <f>IF(Tabela13[[#This Row],[dependência_nav_brasil]]="","",_xlfn.XLOOKUP(Tabela13[[#This Row],[dependência_nav_brasil]],Tabela1[DNB],Tabela1[Aeroporto],"",0,1))</f>
        <v>Presidente Prudente/SP</v>
      </c>
      <c r="G21" s="3" t="s">
        <v>141</v>
      </c>
      <c r="H21" s="7">
        <v>46177</v>
      </c>
      <c r="I21" s="7">
        <v>46177</v>
      </c>
      <c r="J21" s="7" t="s">
        <v>199</v>
      </c>
      <c r="K21" s="7"/>
      <c r="L21" s="36">
        <v>0</v>
      </c>
      <c r="M21" s="23">
        <v>0</v>
      </c>
      <c r="N21" s="40">
        <v>0</v>
      </c>
      <c r="O21" s="34">
        <f>Tabela13[[#This Row],[padrão_de_diária]]*Tabela13[[#This Row],[número_de_diárias]]</f>
        <v>0</v>
      </c>
      <c r="P21" s="30">
        <f>IFERROR(IF(Tabela13[[#This Row],[valor_total_das_passagens]]+Tabela13[[#This Row],[valor_total_diárias]]=0,0,Tabela13[[#This Row],[valor_total_das_passagens]]+Tabela13[[#This Row],[valor_total_diárias]]),0)</f>
        <v>0</v>
      </c>
      <c r="Q21" s="3" t="s">
        <v>116</v>
      </c>
      <c r="R21" s="33" t="s">
        <v>434</v>
      </c>
      <c r="S21" s="5"/>
    </row>
    <row r="22" spans="1:19" s="10" customFormat="1" ht="15.95" customHeight="1" x14ac:dyDescent="0.25">
      <c r="A22" s="2">
        <f t="shared" si="0"/>
        <v>21</v>
      </c>
      <c r="B22" s="2" t="s">
        <v>6</v>
      </c>
      <c r="C22" s="3" t="s">
        <v>222</v>
      </c>
      <c r="D22" s="4" t="s">
        <v>315</v>
      </c>
      <c r="E22" s="3" t="s">
        <v>464</v>
      </c>
      <c r="F22" s="3" t="str">
        <f>IF(Tabela13[[#This Row],[dependência_nav_brasil]]="","",_xlfn.XLOOKUP(Tabela13[[#This Row],[dependência_nav_brasil]],Tabela1[DNB],Tabela1[Aeroporto],"",0,1))</f>
        <v>Goiânia/GO</v>
      </c>
      <c r="G22" s="3" t="s">
        <v>185</v>
      </c>
      <c r="H22" s="7">
        <v>46180</v>
      </c>
      <c r="I22" s="7">
        <v>46185.5</v>
      </c>
      <c r="J22" s="7" t="s">
        <v>201</v>
      </c>
      <c r="K22" s="7" t="s">
        <v>205</v>
      </c>
      <c r="L22" s="36">
        <v>2155.02</v>
      </c>
      <c r="M22" s="23">
        <v>311</v>
      </c>
      <c r="N22" s="40">
        <v>5.5</v>
      </c>
      <c r="O22" s="34">
        <f>Tabela13[[#This Row],[padrão_de_diária]]*Tabela13[[#This Row],[número_de_diárias]]</f>
        <v>1710.5</v>
      </c>
      <c r="P22" s="30">
        <f>IFERROR(IF(Tabela13[[#This Row],[valor_total_das_passagens]]+Tabela13[[#This Row],[valor_total_diárias]]=0,0,Tabela13[[#This Row],[valor_total_das_passagens]]+Tabela13[[#This Row],[valor_total_diárias]]),0)</f>
        <v>3865.52</v>
      </c>
      <c r="Q22" s="3" t="s">
        <v>116</v>
      </c>
      <c r="R22" s="33" t="s">
        <v>410</v>
      </c>
      <c r="S22" s="5"/>
    </row>
    <row r="23" spans="1:19" s="9" customFormat="1" ht="15.95" customHeight="1" x14ac:dyDescent="0.25">
      <c r="A23" s="2">
        <f t="shared" si="0"/>
        <v>22</v>
      </c>
      <c r="B23" s="2" t="s">
        <v>6</v>
      </c>
      <c r="C23" s="3" t="s">
        <v>261</v>
      </c>
      <c r="D23" s="4" t="s">
        <v>353</v>
      </c>
      <c r="E23" s="3" t="s">
        <v>189</v>
      </c>
      <c r="F23" s="3" t="str">
        <f>IF(Tabela13[[#This Row],[dependência_nav_brasil]]="","",_xlfn.XLOOKUP(Tabela13[[#This Row],[dependência_nav_brasil]],Tabela1[DNB],Tabela1[Aeroporto],"",0,1))</f>
        <v>Goiânia/GO</v>
      </c>
      <c r="G23" s="3" t="s">
        <v>111</v>
      </c>
      <c r="H23" s="7">
        <v>46190</v>
      </c>
      <c r="I23" s="7">
        <v>46191.5</v>
      </c>
      <c r="J23" s="7" t="s">
        <v>198</v>
      </c>
      <c r="K23" s="7" t="s">
        <v>210</v>
      </c>
      <c r="L23" s="36">
        <v>1368.8799999999999</v>
      </c>
      <c r="M23" s="23">
        <v>345</v>
      </c>
      <c r="N23" s="40">
        <v>1.5</v>
      </c>
      <c r="O23" s="34">
        <f>Tabela13[[#This Row],[padrão_de_diária]]*Tabela13[[#This Row],[número_de_diárias]]</f>
        <v>517.5</v>
      </c>
      <c r="P23" s="30">
        <f>IFERROR(IF(Tabela13[[#This Row],[valor_total_das_passagens]]+Tabela13[[#This Row],[valor_total_diárias]]=0,0,Tabela13[[#This Row],[valor_total_das_passagens]]+Tabela13[[#This Row],[valor_total_diárias]]),0)</f>
        <v>1886.3799999999999</v>
      </c>
      <c r="Q23" s="3" t="s">
        <v>116</v>
      </c>
      <c r="R23" s="33" t="s">
        <v>117</v>
      </c>
      <c r="S23" s="5"/>
    </row>
    <row r="24" spans="1:19" s="10" customFormat="1" ht="15.95" customHeight="1" x14ac:dyDescent="0.25">
      <c r="A24" s="2">
        <f t="shared" si="0"/>
        <v>23</v>
      </c>
      <c r="B24" s="2" t="s">
        <v>6</v>
      </c>
      <c r="C24" s="3" t="s">
        <v>162</v>
      </c>
      <c r="D24" s="4" t="s">
        <v>176</v>
      </c>
      <c r="E24" s="3" t="s">
        <v>464</v>
      </c>
      <c r="F24" s="3" t="str">
        <f>IF(Tabela13[[#This Row],[dependência_nav_brasil]]="","",_xlfn.XLOOKUP(Tabela13[[#This Row],[dependência_nav_brasil]],Tabela1[DNB],Tabela1[Aeroporto],"",0,1))</f>
        <v>Goiânia/GO</v>
      </c>
      <c r="G24" s="3" t="s">
        <v>112</v>
      </c>
      <c r="H24" s="7">
        <v>46195</v>
      </c>
      <c r="I24" s="7">
        <v>46196.5</v>
      </c>
      <c r="J24" s="7" t="s">
        <v>199</v>
      </c>
      <c r="K24" s="7"/>
      <c r="L24" s="36">
        <v>0</v>
      </c>
      <c r="M24" s="23">
        <v>345</v>
      </c>
      <c r="N24" s="40">
        <v>1.5</v>
      </c>
      <c r="O24" s="34">
        <f>Tabela13[[#This Row],[padrão_de_diária]]*Tabela13[[#This Row],[número_de_diárias]]</f>
        <v>517.5</v>
      </c>
      <c r="P24" s="30">
        <f>IFERROR(IF(Tabela13[[#This Row],[valor_total_das_passagens]]+Tabela13[[#This Row],[valor_total_diárias]]=0,0,Tabela13[[#This Row],[valor_total_das_passagens]]+Tabela13[[#This Row],[valor_total_diárias]]),0)</f>
        <v>517.5</v>
      </c>
      <c r="Q24" s="3" t="s">
        <v>116</v>
      </c>
      <c r="R24" s="33" t="s">
        <v>117</v>
      </c>
      <c r="S24" s="5"/>
    </row>
    <row r="25" spans="1:19" s="10" customFormat="1" ht="15.95" customHeight="1" x14ac:dyDescent="0.25">
      <c r="A25" s="2">
        <f t="shared" si="0"/>
        <v>24</v>
      </c>
      <c r="B25" s="2" t="s">
        <v>6</v>
      </c>
      <c r="C25" s="3" t="s">
        <v>275</v>
      </c>
      <c r="D25" s="4" t="s">
        <v>363</v>
      </c>
      <c r="E25" s="3" t="s">
        <v>464</v>
      </c>
      <c r="F25" s="3" t="str">
        <f>IF(Tabela13[[#This Row],[dependência_nav_brasil]]="","",_xlfn.XLOOKUP(Tabela13[[#This Row],[dependência_nav_brasil]],Tabela1[DNB],Tabela1[Aeroporto],"",0,1))</f>
        <v>Goiânia/GO</v>
      </c>
      <c r="G25" s="3" t="s">
        <v>404</v>
      </c>
      <c r="H25" s="7">
        <v>46191</v>
      </c>
      <c r="I25" s="7">
        <v>46191.5</v>
      </c>
      <c r="J25" s="7" t="s">
        <v>198</v>
      </c>
      <c r="K25" s="7"/>
      <c r="L25" s="36">
        <v>0</v>
      </c>
      <c r="M25" s="23">
        <v>345</v>
      </c>
      <c r="N25" s="40">
        <v>0.5</v>
      </c>
      <c r="O25" s="34">
        <f>Tabela13[[#This Row],[padrão_de_diária]]*Tabela13[[#This Row],[número_de_diárias]]</f>
        <v>172.5</v>
      </c>
      <c r="P25" s="30">
        <f>IFERROR(IF(Tabela13[[#This Row],[valor_total_das_passagens]]+Tabela13[[#This Row],[valor_total_diárias]]=0,0,Tabela13[[#This Row],[valor_total_das_passagens]]+Tabela13[[#This Row],[valor_total_diárias]]),0)</f>
        <v>172.5</v>
      </c>
      <c r="Q25" s="3" t="s">
        <v>116</v>
      </c>
      <c r="R25" s="33" t="s">
        <v>134</v>
      </c>
      <c r="S25" s="5"/>
    </row>
    <row r="26" spans="1:19" s="10" customFormat="1" ht="15.95" customHeight="1" x14ac:dyDescent="0.25">
      <c r="A26" s="2">
        <f t="shared" si="0"/>
        <v>25</v>
      </c>
      <c r="B26" s="2" t="s">
        <v>7</v>
      </c>
      <c r="C26" s="3" t="s">
        <v>124</v>
      </c>
      <c r="D26" s="4" t="s">
        <v>128</v>
      </c>
      <c r="E26" s="3" t="s">
        <v>465</v>
      </c>
      <c r="F26" s="3" t="str">
        <f>IF(Tabela13[[#This Row],[dependência_nav_brasil]]="","",_xlfn.XLOOKUP(Tabela13[[#This Row],[dependência_nav_brasil]],Tabela1[DNB],Tabela1[Aeroporto],"",0,1))</f>
        <v>Guarulhos/SP</v>
      </c>
      <c r="G26" s="3" t="s">
        <v>394</v>
      </c>
      <c r="H26" s="7">
        <v>46180</v>
      </c>
      <c r="I26" s="7">
        <v>46185.5</v>
      </c>
      <c r="J26" s="7" t="s">
        <v>204</v>
      </c>
      <c r="K26" s="7"/>
      <c r="L26" s="36">
        <v>0</v>
      </c>
      <c r="M26" s="23">
        <v>311</v>
      </c>
      <c r="N26" s="40">
        <v>5.5</v>
      </c>
      <c r="O26" s="34">
        <f>Tabela13[[#This Row],[padrão_de_diária]]*Tabela13[[#This Row],[número_de_diárias]]</f>
        <v>1710.5</v>
      </c>
      <c r="P26" s="30">
        <f>IFERROR(IF(Tabela13[[#This Row],[valor_total_das_passagens]]+Tabela13[[#This Row],[valor_total_diárias]]=0,0,Tabela13[[#This Row],[valor_total_das_passagens]]+Tabela13[[#This Row],[valor_total_diárias]]),0)</f>
        <v>1710.5</v>
      </c>
      <c r="Q26" s="3" t="s">
        <v>116</v>
      </c>
      <c r="R26" s="33" t="s">
        <v>409</v>
      </c>
      <c r="S26" s="5"/>
    </row>
    <row r="27" spans="1:19" s="10" customFormat="1" ht="15.95" customHeight="1" x14ac:dyDescent="0.25">
      <c r="A27" s="2">
        <f t="shared" si="0"/>
        <v>26</v>
      </c>
      <c r="B27" s="2" t="s">
        <v>7</v>
      </c>
      <c r="C27" s="3" t="s">
        <v>226</v>
      </c>
      <c r="D27" s="4" t="s">
        <v>319</v>
      </c>
      <c r="E27" s="3" t="s">
        <v>191</v>
      </c>
      <c r="F27" s="3" t="str">
        <f>IF(Tabela13[[#This Row],[dependência_nav_brasil]]="","",_xlfn.XLOOKUP(Tabela13[[#This Row],[dependência_nav_brasil]],Tabela1[DNB],Tabela1[Aeroporto],"",0,1))</f>
        <v>Guarulhos/SP</v>
      </c>
      <c r="G27" s="3" t="s">
        <v>395</v>
      </c>
      <c r="H27" s="7">
        <v>46186</v>
      </c>
      <c r="I27" s="7">
        <v>46188</v>
      </c>
      <c r="J27" s="7" t="s">
        <v>198</v>
      </c>
      <c r="K27" s="7" t="s">
        <v>206</v>
      </c>
      <c r="L27" s="36">
        <v>2485.14</v>
      </c>
      <c r="M27" s="23">
        <v>394</v>
      </c>
      <c r="N27" s="40">
        <v>3.5</v>
      </c>
      <c r="O27" s="34">
        <f>Tabela13[[#This Row],[padrão_de_diária]]*Tabela13[[#This Row],[número_de_diárias]]</f>
        <v>1379</v>
      </c>
      <c r="P27" s="30">
        <f>IFERROR(IF(Tabela13[[#This Row],[valor_total_das_passagens]]+Tabela13[[#This Row],[valor_total_diárias]]=0,0,Tabela13[[#This Row],[valor_total_das_passagens]]+Tabela13[[#This Row],[valor_total_diárias]]),0)</f>
        <v>3864.14</v>
      </c>
      <c r="Q27" s="3" t="s">
        <v>116</v>
      </c>
      <c r="R27" s="33" t="s">
        <v>411</v>
      </c>
      <c r="S27" s="5"/>
    </row>
    <row r="28" spans="1:19" s="10" customFormat="1" ht="15.95" customHeight="1" x14ac:dyDescent="0.25">
      <c r="A28" s="2">
        <f t="shared" si="0"/>
        <v>27</v>
      </c>
      <c r="B28" s="2" t="s">
        <v>7</v>
      </c>
      <c r="C28" s="3" t="s">
        <v>227</v>
      </c>
      <c r="D28" s="4" t="s">
        <v>320</v>
      </c>
      <c r="E28" s="3" t="s">
        <v>464</v>
      </c>
      <c r="F28" s="3" t="str">
        <f>IF(Tabela13[[#This Row],[dependência_nav_brasil]]="","",_xlfn.XLOOKUP(Tabela13[[#This Row],[dependência_nav_brasil]],Tabela1[DNB],Tabela1[Aeroporto],"",0,1))</f>
        <v>Guarulhos/SP</v>
      </c>
      <c r="G28" s="3" t="s">
        <v>396</v>
      </c>
      <c r="H28" s="7">
        <v>46188</v>
      </c>
      <c r="I28" s="7">
        <v>46192.5</v>
      </c>
      <c r="J28" s="7" t="s">
        <v>198</v>
      </c>
      <c r="K28" s="7" t="s">
        <v>205</v>
      </c>
      <c r="L28" s="36">
        <v>1294.1599999999999</v>
      </c>
      <c r="M28" s="23">
        <v>438</v>
      </c>
      <c r="N28" s="40">
        <v>4.5</v>
      </c>
      <c r="O28" s="34">
        <f>Tabela13[[#This Row],[padrão_de_diária]]*Tabela13[[#This Row],[número_de_diárias]]</f>
        <v>1971</v>
      </c>
      <c r="P28" s="30">
        <f>IFERROR(IF(Tabela13[[#This Row],[valor_total_das_passagens]]+Tabela13[[#This Row],[valor_total_diárias]]=0,0,Tabela13[[#This Row],[valor_total_das_passagens]]+Tabela13[[#This Row],[valor_total_diárias]]),0)</f>
        <v>3265.16</v>
      </c>
      <c r="Q28" s="3" t="s">
        <v>116</v>
      </c>
      <c r="R28" s="33" t="s">
        <v>413</v>
      </c>
      <c r="S28" s="5"/>
    </row>
    <row r="29" spans="1:19" s="10" customFormat="1" ht="15.95" customHeight="1" x14ac:dyDescent="0.25">
      <c r="A29" s="2">
        <f t="shared" si="0"/>
        <v>28</v>
      </c>
      <c r="B29" s="2" t="s">
        <v>7</v>
      </c>
      <c r="C29" s="3" t="s">
        <v>124</v>
      </c>
      <c r="D29" s="4" t="s">
        <v>128</v>
      </c>
      <c r="E29" s="3" t="s">
        <v>465</v>
      </c>
      <c r="F29" s="3" t="str">
        <f>IF(Tabela13[[#This Row],[dependência_nav_brasil]]="","",_xlfn.XLOOKUP(Tabela13[[#This Row],[dependência_nav_brasil]],Tabela1[DNB],Tabela1[Aeroporto],"",0,1))</f>
        <v>Guarulhos/SP</v>
      </c>
      <c r="G29" s="3" t="s">
        <v>132</v>
      </c>
      <c r="H29" s="7">
        <v>46174</v>
      </c>
      <c r="I29" s="7">
        <v>46178.5</v>
      </c>
      <c r="J29" s="7" t="s">
        <v>204</v>
      </c>
      <c r="K29" s="7"/>
      <c r="L29" s="36">
        <v>0</v>
      </c>
      <c r="M29" s="23">
        <v>311</v>
      </c>
      <c r="N29" s="40">
        <v>4.5</v>
      </c>
      <c r="O29" s="34">
        <f>Tabela13[[#This Row],[padrão_de_diária]]*Tabela13[[#This Row],[número_de_diárias]]</f>
        <v>1399.5</v>
      </c>
      <c r="P29" s="30">
        <f>IFERROR(IF(Tabela13[[#This Row],[valor_total_das_passagens]]+Tabela13[[#This Row],[valor_total_diárias]]=0,0,Tabela13[[#This Row],[valor_total_das_passagens]]+Tabela13[[#This Row],[valor_total_diárias]]),0)</f>
        <v>1399.5</v>
      </c>
      <c r="Q29" s="3" t="s">
        <v>116</v>
      </c>
      <c r="R29" s="33" t="s">
        <v>414</v>
      </c>
      <c r="S29" s="5"/>
    </row>
    <row r="30" spans="1:19" s="10" customFormat="1" ht="15.95" customHeight="1" x14ac:dyDescent="0.25">
      <c r="A30" s="2">
        <f>A29+1</f>
        <v>29</v>
      </c>
      <c r="B30" s="2" t="s">
        <v>7</v>
      </c>
      <c r="C30" s="3" t="s">
        <v>271</v>
      </c>
      <c r="D30" s="4" t="s">
        <v>359</v>
      </c>
      <c r="E30" s="3" t="s">
        <v>464</v>
      </c>
      <c r="F30" s="3" t="str">
        <f>IF(Tabela13[[#This Row],[dependência_nav_brasil]]="","",_xlfn.XLOOKUP(Tabela13[[#This Row],[dependência_nav_brasil]],Tabela1[DNB],Tabela1[Aeroporto],"",0,1))</f>
        <v>Guarulhos/SP</v>
      </c>
      <c r="G30" s="3" t="s">
        <v>110</v>
      </c>
      <c r="H30" s="7">
        <v>46189</v>
      </c>
      <c r="I30" s="7">
        <v>46189.5</v>
      </c>
      <c r="J30" s="7" t="s">
        <v>198</v>
      </c>
      <c r="K30" s="7"/>
      <c r="L30" s="36">
        <v>0</v>
      </c>
      <c r="M30" s="23">
        <v>345</v>
      </c>
      <c r="N30" s="40">
        <v>0.5</v>
      </c>
      <c r="O30" s="34">
        <f>Tabela13[[#This Row],[padrão_de_diária]]*Tabela13[[#This Row],[número_de_diárias]]</f>
        <v>172.5</v>
      </c>
      <c r="P30" s="30">
        <f>IFERROR(IF(Tabela13[[#This Row],[valor_total_das_passagens]]+Tabela13[[#This Row],[valor_total_diárias]]=0,0,Tabela13[[#This Row],[valor_total_das_passagens]]+Tabela13[[#This Row],[valor_total_diárias]]),0)</f>
        <v>172.5</v>
      </c>
      <c r="Q30" s="3" t="s">
        <v>116</v>
      </c>
      <c r="R30" s="33" t="s">
        <v>134</v>
      </c>
      <c r="S30" s="5"/>
    </row>
    <row r="31" spans="1:19" s="10" customFormat="1" ht="15.95" customHeight="1" x14ac:dyDescent="0.25">
      <c r="A31" s="2">
        <f t="shared" si="0"/>
        <v>30</v>
      </c>
      <c r="B31" s="2" t="s">
        <v>7</v>
      </c>
      <c r="C31" s="3" t="s">
        <v>272</v>
      </c>
      <c r="D31" s="4" t="s">
        <v>360</v>
      </c>
      <c r="E31" s="3" t="s">
        <v>464</v>
      </c>
      <c r="F31" s="3" t="str">
        <f>IF(Tabela13[[#This Row],[dependência_nav_brasil]]="","",_xlfn.XLOOKUP(Tabela13[[#This Row],[dependência_nav_brasil]],Tabela1[DNB],Tabela1[Aeroporto],"",0,1))</f>
        <v>Guarulhos/SP</v>
      </c>
      <c r="G31" s="3" t="s">
        <v>110</v>
      </c>
      <c r="H31" s="7">
        <v>46192</v>
      </c>
      <c r="I31" s="7">
        <v>46192.5</v>
      </c>
      <c r="J31" s="7" t="s">
        <v>198</v>
      </c>
      <c r="K31" s="7"/>
      <c r="L31" s="36">
        <v>0</v>
      </c>
      <c r="M31" s="23">
        <v>345</v>
      </c>
      <c r="N31" s="14">
        <v>0.5</v>
      </c>
      <c r="O31" s="34">
        <f>Tabela13[[#This Row],[padrão_de_diária]]*Tabela13[[#This Row],[número_de_diárias]]</f>
        <v>172.5</v>
      </c>
      <c r="P31" s="30">
        <f>IFERROR(IF(Tabela13[[#This Row],[valor_total_das_passagens]]+Tabela13[[#This Row],[valor_total_diárias]]=0,0,Tabela13[[#This Row],[valor_total_das_passagens]]+Tabela13[[#This Row],[valor_total_diárias]]),0)</f>
        <v>172.5</v>
      </c>
      <c r="Q31" s="31" t="s">
        <v>116</v>
      </c>
      <c r="R31" s="33" t="s">
        <v>134</v>
      </c>
      <c r="S31" s="5"/>
    </row>
    <row r="32" spans="1:19" s="10" customFormat="1" ht="15.95" customHeight="1" x14ac:dyDescent="0.25">
      <c r="A32" s="2">
        <f t="shared" si="0"/>
        <v>31</v>
      </c>
      <c r="B32" s="2" t="s">
        <v>7</v>
      </c>
      <c r="C32" s="3" t="s">
        <v>274</v>
      </c>
      <c r="D32" s="4" t="s">
        <v>362</v>
      </c>
      <c r="E32" s="3" t="s">
        <v>464</v>
      </c>
      <c r="F32" s="3" t="str">
        <f>IF(Tabela13[[#This Row],[dependência_nav_brasil]]="","",_xlfn.XLOOKUP(Tabela13[[#This Row],[dependência_nav_brasil]],Tabela1[DNB],Tabela1[Aeroporto],"",0,1))</f>
        <v>Guarulhos/SP</v>
      </c>
      <c r="G32" s="3" t="s">
        <v>110</v>
      </c>
      <c r="H32" s="7">
        <v>46198</v>
      </c>
      <c r="I32" s="7">
        <v>46198.5</v>
      </c>
      <c r="J32" s="7" t="s">
        <v>198</v>
      </c>
      <c r="K32" s="7"/>
      <c r="L32" s="36">
        <v>0</v>
      </c>
      <c r="M32" s="23">
        <v>345</v>
      </c>
      <c r="N32" s="14">
        <v>0.5</v>
      </c>
      <c r="O32" s="34">
        <f>Tabela13[[#This Row],[padrão_de_diária]]*Tabela13[[#This Row],[número_de_diárias]]</f>
        <v>172.5</v>
      </c>
      <c r="P32" s="30">
        <f>IFERROR(IF(Tabela13[[#This Row],[valor_total_das_passagens]]+Tabela13[[#This Row],[valor_total_diárias]]=0,0,Tabela13[[#This Row],[valor_total_das_passagens]]+Tabela13[[#This Row],[valor_total_diárias]]),0)</f>
        <v>172.5</v>
      </c>
      <c r="Q32" s="31" t="s">
        <v>116</v>
      </c>
      <c r="R32" s="33" t="s">
        <v>134</v>
      </c>
      <c r="S32" s="5"/>
    </row>
    <row r="33" spans="1:19" s="10" customFormat="1" ht="15.95" customHeight="1" x14ac:dyDescent="0.25">
      <c r="A33" s="2">
        <f t="shared" si="0"/>
        <v>32</v>
      </c>
      <c r="B33" s="2" t="s">
        <v>7</v>
      </c>
      <c r="C33" s="3" t="s">
        <v>125</v>
      </c>
      <c r="D33" s="4" t="s">
        <v>129</v>
      </c>
      <c r="E33" s="3" t="s">
        <v>466</v>
      </c>
      <c r="F33" s="3" t="str">
        <f>IF(Tabela13[[#This Row],[dependência_nav_brasil]]="","",_xlfn.XLOOKUP(Tabela13[[#This Row],[dependência_nav_brasil]],Tabela1[DNB],Tabela1[Aeroporto],"",0,1))</f>
        <v>Guarulhos/SP</v>
      </c>
      <c r="G33" s="3" t="s">
        <v>186</v>
      </c>
      <c r="H33" s="7">
        <v>46202</v>
      </c>
      <c r="I33" s="7">
        <v>46205.5</v>
      </c>
      <c r="J33" s="7" t="s">
        <v>202</v>
      </c>
      <c r="K33" s="7" t="s">
        <v>197</v>
      </c>
      <c r="L33" s="36">
        <v>3433.59</v>
      </c>
      <c r="M33" s="23">
        <v>311</v>
      </c>
      <c r="N33" s="14">
        <v>3.5</v>
      </c>
      <c r="O33" s="34">
        <f>Tabela13[[#This Row],[padrão_de_diária]]*Tabela13[[#This Row],[número_de_diárias]]</f>
        <v>1088.5</v>
      </c>
      <c r="P33" s="30">
        <f>IFERROR(IF(Tabela13[[#This Row],[valor_total_das_passagens]]+Tabela13[[#This Row],[valor_total_diárias]]=0,0,Tabela13[[#This Row],[valor_total_das_passagens]]+Tabela13[[#This Row],[valor_total_diárias]]),0)</f>
        <v>4522.09</v>
      </c>
      <c r="Q33" s="31" t="s">
        <v>116</v>
      </c>
      <c r="R33" s="33" t="s">
        <v>444</v>
      </c>
      <c r="S33" s="5"/>
    </row>
    <row r="34" spans="1:19" s="10" customFormat="1" ht="15.95" customHeight="1" x14ac:dyDescent="0.25">
      <c r="A34" s="2">
        <f t="shared" si="0"/>
        <v>33</v>
      </c>
      <c r="B34" s="2" t="s">
        <v>7</v>
      </c>
      <c r="C34" s="3" t="s">
        <v>169</v>
      </c>
      <c r="D34" s="4" t="s">
        <v>181</v>
      </c>
      <c r="E34" s="3" t="s">
        <v>193</v>
      </c>
      <c r="F34" s="3" t="str">
        <f>IF(Tabela13[[#This Row],[dependência_nav_brasil]]="","",_xlfn.XLOOKUP(Tabela13[[#This Row],[dependência_nav_brasil]],Tabela1[DNB],Tabela1[Aeroporto],"",0,1))</f>
        <v>Guarulhos/SP</v>
      </c>
      <c r="G34" s="3" t="s">
        <v>143</v>
      </c>
      <c r="H34" s="7">
        <v>46202</v>
      </c>
      <c r="I34" s="7">
        <v>46206.5</v>
      </c>
      <c r="J34" s="7" t="s">
        <v>198</v>
      </c>
      <c r="K34" s="7"/>
      <c r="L34" s="36">
        <v>2582.94</v>
      </c>
      <c r="M34" s="23">
        <v>438</v>
      </c>
      <c r="N34" s="14">
        <v>4.5</v>
      </c>
      <c r="O34" s="34">
        <f>Tabela13[[#This Row],[padrão_de_diária]]*Tabela13[[#This Row],[número_de_diárias]]</f>
        <v>1971</v>
      </c>
      <c r="P34" s="30">
        <f>IFERROR(IF(Tabela13[[#This Row],[valor_total_das_passagens]]+Tabela13[[#This Row],[valor_total_diárias]]=0,0,Tabela13[[#This Row],[valor_total_das_passagens]]+Tabela13[[#This Row],[valor_total_diárias]]),0)</f>
        <v>4553.9400000000005</v>
      </c>
      <c r="Q34" s="31" t="s">
        <v>116</v>
      </c>
      <c r="R34" s="33" t="s">
        <v>452</v>
      </c>
      <c r="S34" s="5"/>
    </row>
    <row r="35" spans="1:19" s="10" customFormat="1" ht="15.95" customHeight="1" x14ac:dyDescent="0.25">
      <c r="A35" s="2">
        <f t="shared" si="0"/>
        <v>34</v>
      </c>
      <c r="B35" s="2" t="s">
        <v>7</v>
      </c>
      <c r="C35" s="3" t="s">
        <v>294</v>
      </c>
      <c r="D35" s="4" t="s">
        <v>381</v>
      </c>
      <c r="E35" s="3" t="s">
        <v>466</v>
      </c>
      <c r="F35" s="3" t="str">
        <f>IF(Tabela13[[#This Row],[dependência_nav_brasil]]="","",_xlfn.XLOOKUP(Tabela13[[#This Row],[dependência_nav_brasil]],Tabela1[DNB],Tabela1[Aeroporto],"",0,1))</f>
        <v>Guarulhos/SP</v>
      </c>
      <c r="G35" s="3" t="s">
        <v>143</v>
      </c>
      <c r="H35" s="7">
        <v>46202</v>
      </c>
      <c r="I35" s="7">
        <v>46206.5</v>
      </c>
      <c r="J35" s="7" t="s">
        <v>198</v>
      </c>
      <c r="K35" s="7" t="s">
        <v>197</v>
      </c>
      <c r="L35" s="36">
        <v>2002.94</v>
      </c>
      <c r="M35" s="23">
        <v>438</v>
      </c>
      <c r="N35" s="14">
        <v>4.5</v>
      </c>
      <c r="O35" s="34">
        <f>Tabela13[[#This Row],[padrão_de_diária]]*Tabela13[[#This Row],[número_de_diárias]]</f>
        <v>1971</v>
      </c>
      <c r="P35" s="37">
        <f>IFERROR(IF(Tabela13[[#This Row],[valor_total_das_passagens]]+Tabela13[[#This Row],[valor_total_diárias]]=0,0,Tabela13[[#This Row],[valor_total_das_passagens]]+Tabela13[[#This Row],[valor_total_diárias]]),0)</f>
        <v>3973.94</v>
      </c>
      <c r="Q35" s="31" t="s">
        <v>116</v>
      </c>
      <c r="R35" s="33" t="s">
        <v>452</v>
      </c>
      <c r="S35" s="32"/>
    </row>
    <row r="36" spans="1:19" s="10" customFormat="1" ht="15.95" customHeight="1" x14ac:dyDescent="0.25">
      <c r="A36" s="2">
        <f t="shared" si="0"/>
        <v>35</v>
      </c>
      <c r="B36" s="2" t="s">
        <v>8</v>
      </c>
      <c r="C36" s="3" t="s">
        <v>238</v>
      </c>
      <c r="D36" s="4" t="s">
        <v>331</v>
      </c>
      <c r="E36" s="3" t="s">
        <v>189</v>
      </c>
      <c r="F36" s="3" t="str">
        <f>IF(Tabela13[[#This Row],[dependência_nav_brasil]]="","",_xlfn.XLOOKUP(Tabela13[[#This Row],[dependência_nav_brasil]],Tabela1[DNB],Tabela1[Aeroporto],"",0,1))</f>
        <v>Itaituba/PA</v>
      </c>
      <c r="G36" s="3" t="s">
        <v>398</v>
      </c>
      <c r="H36" s="7">
        <v>46182</v>
      </c>
      <c r="I36" s="7">
        <v>46183.5</v>
      </c>
      <c r="J36" s="7" t="s">
        <v>198</v>
      </c>
      <c r="K36" s="7" t="s">
        <v>208</v>
      </c>
      <c r="L36" s="36">
        <v>3840.4900000000002</v>
      </c>
      <c r="M36" s="23">
        <v>0</v>
      </c>
      <c r="N36" s="14">
        <v>0</v>
      </c>
      <c r="O36" s="34">
        <f>Tabela13[[#This Row],[padrão_de_diária]]*Tabela13[[#This Row],[número_de_diárias]]</f>
        <v>0</v>
      </c>
      <c r="P36" s="30">
        <f>IFERROR(IF(Tabela13[[#This Row],[valor_total_das_passagens]]+Tabela13[[#This Row],[valor_total_diárias]]=0,0,Tabela13[[#This Row],[valor_total_das_passagens]]+Tabela13[[#This Row],[valor_total_diárias]]),0)</f>
        <v>3840.4900000000002</v>
      </c>
      <c r="Q36" s="31" t="s">
        <v>116</v>
      </c>
      <c r="R36" s="33" t="s">
        <v>420</v>
      </c>
      <c r="S36" s="5"/>
    </row>
    <row r="37" spans="1:19" s="10" customFormat="1" ht="15.95" customHeight="1" x14ac:dyDescent="0.25">
      <c r="A37" s="2">
        <f t="shared" si="0"/>
        <v>36</v>
      </c>
      <c r="B37" s="2" t="s">
        <v>8</v>
      </c>
      <c r="C37" s="3" t="s">
        <v>249</v>
      </c>
      <c r="D37" s="4" t="s">
        <v>342</v>
      </c>
      <c r="E37" s="3" t="s">
        <v>189</v>
      </c>
      <c r="F37" s="3" t="str">
        <f>IF(Tabela13[[#This Row],[dependência_nav_brasil]]="","",_xlfn.XLOOKUP(Tabela13[[#This Row],[dependência_nav_brasil]],Tabela1[DNB],Tabela1[Aeroporto],"",0,1))</f>
        <v>Itaituba/PA</v>
      </c>
      <c r="G37" s="3" t="s">
        <v>398</v>
      </c>
      <c r="H37" s="7">
        <v>46189</v>
      </c>
      <c r="I37" s="7">
        <v>46190.5</v>
      </c>
      <c r="J37" s="7" t="s">
        <v>198</v>
      </c>
      <c r="K37" s="7" t="s">
        <v>208</v>
      </c>
      <c r="L37" s="36">
        <v>3975.9100000000003</v>
      </c>
      <c r="M37" s="23">
        <v>0</v>
      </c>
      <c r="N37" s="14">
        <v>0</v>
      </c>
      <c r="O37" s="34">
        <f>Tabela13[[#This Row],[padrão_de_diária]]*Tabela13[[#This Row],[número_de_diárias]]</f>
        <v>0</v>
      </c>
      <c r="P37" s="30">
        <f>IFERROR(IF(Tabela13[[#This Row],[valor_total_das_passagens]]+Tabela13[[#This Row],[valor_total_diárias]]=0,0,Tabela13[[#This Row],[valor_total_das_passagens]]+Tabela13[[#This Row],[valor_total_diárias]]),0)</f>
        <v>3975.9100000000003</v>
      </c>
      <c r="Q37" s="31" t="s">
        <v>116</v>
      </c>
      <c r="R37" s="33" t="s">
        <v>486</v>
      </c>
      <c r="S37" s="5"/>
    </row>
    <row r="38" spans="1:19" s="10" customFormat="1" ht="15.95" customHeight="1" x14ac:dyDescent="0.25">
      <c r="A38" s="2">
        <f t="shared" si="0"/>
        <v>37</v>
      </c>
      <c r="B38" s="2" t="s">
        <v>8</v>
      </c>
      <c r="C38" s="3" t="s">
        <v>305</v>
      </c>
      <c r="D38" s="4" t="s">
        <v>391</v>
      </c>
      <c r="E38" s="3" t="s">
        <v>189</v>
      </c>
      <c r="F38" s="3" t="str">
        <f>IF(Tabela13[[#This Row],[dependência_nav_brasil]]="","",_xlfn.XLOOKUP(Tabela13[[#This Row],[dependência_nav_brasil]],Tabela1[DNB],Tabela1[Aeroporto],"",0,1))</f>
        <v>Itaituba/PA</v>
      </c>
      <c r="G38" s="3" t="s">
        <v>395</v>
      </c>
      <c r="H38" s="7">
        <v>46200</v>
      </c>
      <c r="I38" s="7">
        <v>46207.5</v>
      </c>
      <c r="J38" s="42" t="s">
        <v>198</v>
      </c>
      <c r="K38" s="7"/>
      <c r="L38" s="36">
        <v>10031.5</v>
      </c>
      <c r="M38" s="23">
        <v>311</v>
      </c>
      <c r="N38" s="14">
        <v>7.5</v>
      </c>
      <c r="O38" s="34">
        <f>Tabela13[[#This Row],[padrão_de_diária]]*Tabela13[[#This Row],[número_de_diárias]]</f>
        <v>2332.5</v>
      </c>
      <c r="P38" s="30">
        <f>IFERROR(IF(Tabela13[[#This Row],[valor_total_das_passagens]]+Tabela13[[#This Row],[valor_total_diárias]]=0,0,Tabela13[[#This Row],[valor_total_das_passagens]]+Tabela13[[#This Row],[valor_total_diárias]]),0)</f>
        <v>12364</v>
      </c>
      <c r="Q38" s="31" t="s">
        <v>116</v>
      </c>
      <c r="R38" s="33" t="s">
        <v>462</v>
      </c>
      <c r="S38" s="5"/>
    </row>
    <row r="39" spans="1:19" s="10" customFormat="1" ht="15.95" customHeight="1" x14ac:dyDescent="0.25">
      <c r="A39" s="2">
        <f t="shared" si="0"/>
        <v>38</v>
      </c>
      <c r="B39" s="2" t="s">
        <v>27</v>
      </c>
      <c r="C39" s="3" t="s">
        <v>248</v>
      </c>
      <c r="D39" s="4" t="s">
        <v>341</v>
      </c>
      <c r="E39" s="3" t="s">
        <v>464</v>
      </c>
      <c r="F39" s="3" t="str">
        <f>IF(Tabela13[[#This Row],[dependência_nav_brasil]]="","",_xlfn.XLOOKUP(Tabela13[[#This Row],[dependência_nav_brasil]],Tabela1[DNB],Tabela1[Aeroporto],"",0,1))</f>
        <v>Ilhéus/BA</v>
      </c>
      <c r="G39" s="3" t="s">
        <v>131</v>
      </c>
      <c r="H39" s="7">
        <v>46191</v>
      </c>
      <c r="I39" s="7">
        <v>46192.5</v>
      </c>
      <c r="J39" s="7" t="s">
        <v>198</v>
      </c>
      <c r="K39" s="7"/>
      <c r="L39" s="36">
        <v>0</v>
      </c>
      <c r="M39" s="23">
        <v>311</v>
      </c>
      <c r="N39" s="14">
        <v>1.5</v>
      </c>
      <c r="O39" s="34">
        <f>Tabela13[[#This Row],[padrão_de_diária]]*Tabela13[[#This Row],[número_de_diárias]]</f>
        <v>466.5</v>
      </c>
      <c r="P39" s="30">
        <f>IFERROR(IF(Tabela13[[#This Row],[valor_total_das_passagens]]+Tabela13[[#This Row],[valor_total_diárias]]=0,0,Tabela13[[#This Row],[valor_total_das_passagens]]+Tabela13[[#This Row],[valor_total_diárias]]),0)</f>
        <v>466.5</v>
      </c>
      <c r="Q39" s="31" t="s">
        <v>116</v>
      </c>
      <c r="R39" s="33" t="s">
        <v>134</v>
      </c>
      <c r="S39" s="5"/>
    </row>
    <row r="40" spans="1:19" s="10" customFormat="1" ht="15.95" customHeight="1" x14ac:dyDescent="0.25">
      <c r="A40" s="2">
        <f t="shared" si="0"/>
        <v>39</v>
      </c>
      <c r="B40" s="2" t="s">
        <v>27</v>
      </c>
      <c r="C40" s="3" t="s">
        <v>257</v>
      </c>
      <c r="D40" s="4" t="s">
        <v>349</v>
      </c>
      <c r="E40" s="3" t="s">
        <v>464</v>
      </c>
      <c r="F40" s="3" t="str">
        <f>IF(Tabela13[[#This Row],[dependência_nav_brasil]]="","",_xlfn.XLOOKUP(Tabela13[[#This Row],[dependência_nav_brasil]],Tabela1[DNB],Tabela1[Aeroporto],"",0,1))</f>
        <v>Ilhéus/BA</v>
      </c>
      <c r="G40" s="3" t="s">
        <v>111</v>
      </c>
      <c r="H40" s="7">
        <v>46203</v>
      </c>
      <c r="I40" s="7">
        <v>46204.5</v>
      </c>
      <c r="J40" s="7" t="s">
        <v>198</v>
      </c>
      <c r="K40" s="7" t="s">
        <v>210</v>
      </c>
      <c r="L40" s="36">
        <v>1465.1399999999999</v>
      </c>
      <c r="M40" s="23">
        <v>345</v>
      </c>
      <c r="N40" s="14">
        <v>1.5</v>
      </c>
      <c r="O40" s="34">
        <f>Tabela13[[#This Row],[padrão_de_diária]]*Tabela13[[#This Row],[número_de_diárias]]</f>
        <v>517.5</v>
      </c>
      <c r="P40" s="30">
        <f>IFERROR(IF(Tabela13[[#This Row],[valor_total_das_passagens]]+Tabela13[[#This Row],[valor_total_diárias]]=0,0,Tabela13[[#This Row],[valor_total_das_passagens]]+Tabela13[[#This Row],[valor_total_diárias]]),0)</f>
        <v>1982.6399999999999</v>
      </c>
      <c r="Q40" s="31" t="s">
        <v>116</v>
      </c>
      <c r="R40" s="33" t="s">
        <v>117</v>
      </c>
      <c r="S40" s="5"/>
    </row>
    <row r="41" spans="1:19" s="10" customFormat="1" ht="15.95" customHeight="1" x14ac:dyDescent="0.25">
      <c r="A41" s="2">
        <f t="shared" si="0"/>
        <v>40</v>
      </c>
      <c r="B41" s="2" t="s">
        <v>9</v>
      </c>
      <c r="C41" s="3" t="s">
        <v>228</v>
      </c>
      <c r="D41" s="4" t="s">
        <v>321</v>
      </c>
      <c r="E41" s="3" t="s">
        <v>190</v>
      </c>
      <c r="F41" s="3" t="str">
        <f>IF(Tabela13[[#This Row],[dependência_nav_brasil]]="","",_xlfn.XLOOKUP(Tabela13[[#This Row],[dependência_nav_brasil]],Tabela1[DNB],Tabela1[Aeroporto],"",0,1))</f>
        <v>João Pessoa/PB</v>
      </c>
      <c r="G41" s="3" t="s">
        <v>396</v>
      </c>
      <c r="H41" s="7">
        <v>46188</v>
      </c>
      <c r="I41" s="7">
        <v>46192.5</v>
      </c>
      <c r="J41" s="7" t="s">
        <v>198</v>
      </c>
      <c r="K41" s="7" t="s">
        <v>205</v>
      </c>
      <c r="L41" s="36">
        <v>2042.61</v>
      </c>
      <c r="M41" s="23">
        <v>345</v>
      </c>
      <c r="N41" s="14">
        <v>4.5</v>
      </c>
      <c r="O41" s="34">
        <f>Tabela13[[#This Row],[padrão_de_diária]]*Tabela13[[#This Row],[número_de_diárias]]</f>
        <v>1552.5</v>
      </c>
      <c r="P41" s="30">
        <f>IFERROR(IF(Tabela13[[#This Row],[valor_total_das_passagens]]+Tabela13[[#This Row],[valor_total_diárias]]=0,0,Tabela13[[#This Row],[valor_total_das_passagens]]+Tabela13[[#This Row],[valor_total_diárias]]),0)</f>
        <v>3595.1099999999997</v>
      </c>
      <c r="Q41" s="31" t="s">
        <v>116</v>
      </c>
      <c r="R41" s="33" t="s">
        <v>413</v>
      </c>
      <c r="S41" s="5"/>
    </row>
    <row r="42" spans="1:19" s="10" customFormat="1" ht="15.95" customHeight="1" x14ac:dyDescent="0.25">
      <c r="A42" s="2">
        <f t="shared" si="0"/>
        <v>41</v>
      </c>
      <c r="B42" s="2" t="s">
        <v>9</v>
      </c>
      <c r="C42" s="3" t="s">
        <v>228</v>
      </c>
      <c r="D42" s="4" t="s">
        <v>321</v>
      </c>
      <c r="E42" s="3" t="s">
        <v>190</v>
      </c>
      <c r="F42" s="3" t="str">
        <f>IF(Tabela13[[#This Row],[dependência_nav_brasil]]="","",_xlfn.XLOOKUP(Tabela13[[#This Row],[dependência_nav_brasil]],Tabela1[DNB],Tabela1[Aeroporto],"",0,1))</f>
        <v>João Pessoa/PB</v>
      </c>
      <c r="G42" s="3" t="s">
        <v>111</v>
      </c>
      <c r="H42" s="7">
        <v>46197</v>
      </c>
      <c r="I42" s="7">
        <v>46198.5</v>
      </c>
      <c r="J42" s="7" t="s">
        <v>198</v>
      </c>
      <c r="K42" s="7" t="s">
        <v>210</v>
      </c>
      <c r="L42" s="36">
        <v>3018.03</v>
      </c>
      <c r="M42" s="23">
        <v>345</v>
      </c>
      <c r="N42" s="40">
        <v>1.5</v>
      </c>
      <c r="O42" s="34">
        <f>Tabela13[[#This Row],[padrão_de_diária]]*Tabela13[[#This Row],[número_de_diárias]]</f>
        <v>517.5</v>
      </c>
      <c r="P42" s="30">
        <f>IFERROR(IF(Tabela13[[#This Row],[valor_total_das_passagens]]+Tabela13[[#This Row],[valor_total_diárias]]=0,0,Tabela13[[#This Row],[valor_total_das_passagens]]+Tabela13[[#This Row],[valor_total_diárias]]),0)</f>
        <v>3535.53</v>
      </c>
      <c r="Q42" s="3" t="s">
        <v>116</v>
      </c>
      <c r="R42" s="33" t="s">
        <v>460</v>
      </c>
      <c r="S42" s="5"/>
    </row>
    <row r="43" spans="1:19" s="10" customFormat="1" ht="15.95" customHeight="1" x14ac:dyDescent="0.25">
      <c r="A43" s="2">
        <f t="shared" si="0"/>
        <v>42</v>
      </c>
      <c r="B43" s="2" t="s">
        <v>10</v>
      </c>
      <c r="C43" s="3" t="s">
        <v>277</v>
      </c>
      <c r="D43" s="4" t="s">
        <v>365</v>
      </c>
      <c r="E43" s="3" t="s">
        <v>464</v>
      </c>
      <c r="F43" s="3" t="str">
        <f>IF(Tabela13[[#This Row],[dependência_nav_brasil]]="","",_xlfn.XLOOKUP(Tabela13[[#This Row],[dependência_nav_brasil]],Tabela1[DNB],Tabela1[Aeroporto],"",0,1))</f>
        <v>Jacarepaguá-Rio de Janeiro/RJ</v>
      </c>
      <c r="G43" s="3" t="s">
        <v>131</v>
      </c>
      <c r="H43" s="7">
        <v>46195</v>
      </c>
      <c r="I43" s="7">
        <v>46195.5</v>
      </c>
      <c r="J43" s="7" t="s">
        <v>198</v>
      </c>
      <c r="K43" s="7"/>
      <c r="L43" s="36">
        <v>0</v>
      </c>
      <c r="M43" s="23">
        <v>311</v>
      </c>
      <c r="N43" s="40">
        <v>0.5</v>
      </c>
      <c r="O43" s="34">
        <f>Tabela13[[#This Row],[padrão_de_diária]]*Tabela13[[#This Row],[número_de_diárias]]</f>
        <v>155.5</v>
      </c>
      <c r="P43" s="30">
        <f>IFERROR(IF(Tabela13[[#This Row],[valor_total_das_passagens]]+Tabela13[[#This Row],[valor_total_diárias]]=0,0,Tabela13[[#This Row],[valor_total_das_passagens]]+Tabela13[[#This Row],[valor_total_diárias]]),0)</f>
        <v>155.5</v>
      </c>
      <c r="Q43" s="3" t="s">
        <v>116</v>
      </c>
      <c r="R43" s="33" t="s">
        <v>134</v>
      </c>
      <c r="S43" s="5"/>
    </row>
    <row r="44" spans="1:19" s="10" customFormat="1" ht="15.95" customHeight="1" x14ac:dyDescent="0.25">
      <c r="A44" s="2">
        <f t="shared" si="0"/>
        <v>43</v>
      </c>
      <c r="B44" s="2" t="s">
        <v>11</v>
      </c>
      <c r="C44" s="3" t="s">
        <v>216</v>
      </c>
      <c r="D44" s="4" t="s">
        <v>309</v>
      </c>
      <c r="E44" s="3" t="s">
        <v>189</v>
      </c>
      <c r="F44" s="3" t="str">
        <f>IF(Tabela13[[#This Row],[dependência_nav_brasil]]="","",_xlfn.XLOOKUP(Tabela13[[#This Row],[dependência_nav_brasil]],Tabela1[DNB],Tabela1[Aeroporto],"",0,1))</f>
        <v>Juazeiro do Norte/CE</v>
      </c>
      <c r="G44" s="3" t="s">
        <v>113</v>
      </c>
      <c r="H44" s="7">
        <v>46188</v>
      </c>
      <c r="I44" s="7">
        <v>46189.5</v>
      </c>
      <c r="J44" s="7" t="s">
        <v>198</v>
      </c>
      <c r="K44" s="7" t="s">
        <v>208</v>
      </c>
      <c r="L44" s="36">
        <v>2746.69</v>
      </c>
      <c r="M44" s="23">
        <v>345</v>
      </c>
      <c r="N44" s="40">
        <v>1.5</v>
      </c>
      <c r="O44" s="34">
        <f>Tabela13[[#This Row],[padrão_de_diária]]*Tabela13[[#This Row],[número_de_diárias]]</f>
        <v>517.5</v>
      </c>
      <c r="P44" s="30">
        <f>IFERROR(IF(Tabela13[[#This Row],[valor_total_das_passagens]]+Tabela13[[#This Row],[valor_total_diárias]]=0,0,Tabela13[[#This Row],[valor_total_das_passagens]]+Tabela13[[#This Row],[valor_total_diárias]]),0)</f>
        <v>3264.19</v>
      </c>
      <c r="Q44" s="3" t="s">
        <v>116</v>
      </c>
      <c r="R44" s="33" t="s">
        <v>117</v>
      </c>
      <c r="S44" s="5"/>
    </row>
    <row r="45" spans="1:19" s="10" customFormat="1" ht="15.95" customHeight="1" x14ac:dyDescent="0.25">
      <c r="A45" s="2">
        <f t="shared" si="0"/>
        <v>44</v>
      </c>
      <c r="B45" s="2" t="s">
        <v>11</v>
      </c>
      <c r="C45" s="3" t="s">
        <v>282</v>
      </c>
      <c r="D45" s="4" t="s">
        <v>370</v>
      </c>
      <c r="E45" s="3" t="s">
        <v>189</v>
      </c>
      <c r="F45" s="3" t="str">
        <f>IF(Tabela13[[#This Row],[dependência_nav_brasil]]="","",_xlfn.XLOOKUP(Tabela13[[#This Row],[dependência_nav_brasil]],Tabela1[DNB],Tabela1[Aeroporto],"",0,1))</f>
        <v>Juazeiro do Norte/CE</v>
      </c>
      <c r="G45" s="3" t="s">
        <v>111</v>
      </c>
      <c r="H45" s="7">
        <v>46197</v>
      </c>
      <c r="I45" s="7">
        <v>46198.5</v>
      </c>
      <c r="J45" s="7" t="s">
        <v>198</v>
      </c>
      <c r="K45" s="7" t="s">
        <v>196</v>
      </c>
      <c r="L45" s="36">
        <v>3227.6400000000003</v>
      </c>
      <c r="M45" s="23">
        <v>345</v>
      </c>
      <c r="N45" s="40">
        <v>1.5</v>
      </c>
      <c r="O45" s="34">
        <f>Tabela13[[#This Row],[padrão_de_diária]]*Tabela13[[#This Row],[número_de_diárias]]</f>
        <v>517.5</v>
      </c>
      <c r="P45" s="30">
        <f>IFERROR(IF(Tabela13[[#This Row],[valor_total_das_passagens]]+Tabela13[[#This Row],[valor_total_diárias]]=0,0,Tabela13[[#This Row],[valor_total_das_passagens]]+Tabela13[[#This Row],[valor_total_diárias]]),0)</f>
        <v>3745.1400000000003</v>
      </c>
      <c r="Q45" s="3" t="s">
        <v>116</v>
      </c>
      <c r="R45" s="33" t="s">
        <v>117</v>
      </c>
      <c r="S45" s="5"/>
    </row>
    <row r="46" spans="1:19" s="10" customFormat="1" ht="15.95" customHeight="1" x14ac:dyDescent="0.25">
      <c r="A46" s="2">
        <f t="shared" si="0"/>
        <v>45</v>
      </c>
      <c r="B46" s="2" t="s">
        <v>11</v>
      </c>
      <c r="C46" s="3" t="s">
        <v>300</v>
      </c>
      <c r="D46" s="4" t="s">
        <v>386</v>
      </c>
      <c r="E46" s="3" t="s">
        <v>189</v>
      </c>
      <c r="F46" s="3" t="str">
        <f>IF(Tabela13[[#This Row],[dependência_nav_brasil]]="","",_xlfn.XLOOKUP(Tabela13[[#This Row],[dependência_nav_brasil]],Tabela1[DNB],Tabela1[Aeroporto],"",0,1))</f>
        <v>Juazeiro do Norte/CE</v>
      </c>
      <c r="G46" s="3" t="s">
        <v>111</v>
      </c>
      <c r="H46" s="7">
        <v>46203</v>
      </c>
      <c r="I46" s="7">
        <v>46204.5</v>
      </c>
      <c r="J46" s="7" t="s">
        <v>198</v>
      </c>
      <c r="K46" s="7" t="s">
        <v>196</v>
      </c>
      <c r="L46" s="36">
        <v>3006.23</v>
      </c>
      <c r="M46" s="23">
        <v>345</v>
      </c>
      <c r="N46" s="14">
        <v>1.5</v>
      </c>
      <c r="O46" s="34">
        <f>Tabela13[[#This Row],[padrão_de_diária]]*Tabela13[[#This Row],[número_de_diárias]]</f>
        <v>517.5</v>
      </c>
      <c r="P46" s="30">
        <f>IFERROR(IF(Tabela13[[#This Row],[valor_total_das_passagens]]+Tabela13[[#This Row],[valor_total_diárias]]=0,0,Tabela13[[#This Row],[valor_total_das_passagens]]+Tabela13[[#This Row],[valor_total_diárias]]),0)</f>
        <v>3523.73</v>
      </c>
      <c r="Q46" s="31" t="s">
        <v>116</v>
      </c>
      <c r="R46" s="33" t="s">
        <v>460</v>
      </c>
      <c r="S46" s="5"/>
    </row>
    <row r="47" spans="1:19" s="10" customFormat="1" ht="15.95" customHeight="1" x14ac:dyDescent="0.25">
      <c r="A47" s="2">
        <f t="shared" si="0"/>
        <v>46</v>
      </c>
      <c r="B47" s="2" t="s">
        <v>12</v>
      </c>
      <c r="C47" s="3" t="s">
        <v>159</v>
      </c>
      <c r="D47" s="4" t="s">
        <v>173</v>
      </c>
      <c r="E47" s="3" t="s">
        <v>464</v>
      </c>
      <c r="F47" s="3" t="str">
        <f>IF(Tabela13[[#This Row],[dependência_nav_brasil]]="","",_xlfn.XLOOKUP(Tabela13[[#This Row],[dependência_nav_brasil]],Tabela1[DNB],Tabela1[Aeroporto],"",0,1))</f>
        <v>Joinville/SC</v>
      </c>
      <c r="G47" s="3" t="s">
        <v>185</v>
      </c>
      <c r="H47" s="7">
        <v>46180</v>
      </c>
      <c r="I47" s="7">
        <v>46185.5</v>
      </c>
      <c r="J47" s="7" t="s">
        <v>198</v>
      </c>
      <c r="K47" s="7" t="s">
        <v>197</v>
      </c>
      <c r="L47" s="36">
        <v>2203.96</v>
      </c>
      <c r="M47" s="23">
        <v>311</v>
      </c>
      <c r="N47" s="14">
        <v>5.5</v>
      </c>
      <c r="O47" s="34">
        <f>Tabela13[[#This Row],[padrão_de_diária]]*Tabela13[[#This Row],[número_de_diárias]]</f>
        <v>1710.5</v>
      </c>
      <c r="P47" s="30">
        <f>IFERROR(IF(Tabela13[[#This Row],[valor_total_das_passagens]]+Tabela13[[#This Row],[valor_total_diárias]]=0,0,Tabela13[[#This Row],[valor_total_das_passagens]]+Tabela13[[#This Row],[valor_total_diárias]]),0)</f>
        <v>3914.46</v>
      </c>
      <c r="Q47" s="31" t="s">
        <v>188</v>
      </c>
      <c r="R47" s="33" t="s">
        <v>419</v>
      </c>
      <c r="S47" s="5"/>
    </row>
    <row r="48" spans="1:19" s="38" customFormat="1" ht="15.95" customHeight="1" x14ac:dyDescent="0.25">
      <c r="A48" s="2">
        <f t="shared" si="0"/>
        <v>47</v>
      </c>
      <c r="B48" s="2" t="s">
        <v>12</v>
      </c>
      <c r="C48" s="3" t="s">
        <v>147</v>
      </c>
      <c r="D48" s="4" t="s">
        <v>152</v>
      </c>
      <c r="E48" s="3" t="s">
        <v>466</v>
      </c>
      <c r="F48" s="3" t="str">
        <f>IF(Tabela13[[#This Row],[dependência_nav_brasil]]="","",_xlfn.XLOOKUP(Tabela13[[#This Row],[dependência_nav_brasil]],Tabela1[DNB],Tabela1[Aeroporto],"",0,1))</f>
        <v>Joinville/SC</v>
      </c>
      <c r="G48" s="3" t="s">
        <v>142</v>
      </c>
      <c r="H48" s="7">
        <v>46174</v>
      </c>
      <c r="I48" s="7">
        <v>46176.5</v>
      </c>
      <c r="J48" s="7" t="s">
        <v>201</v>
      </c>
      <c r="K48" s="7" t="s">
        <v>206</v>
      </c>
      <c r="L48" s="36">
        <v>2936.07</v>
      </c>
      <c r="M48" s="23">
        <v>345</v>
      </c>
      <c r="N48" s="14">
        <v>2.5</v>
      </c>
      <c r="O48" s="34">
        <f>Tabela13[[#This Row],[padrão_de_diária]]*Tabela13[[#This Row],[número_de_diárias]]</f>
        <v>862.5</v>
      </c>
      <c r="P48" s="30">
        <f>IFERROR(IF(Tabela13[[#This Row],[valor_total_das_passagens]]+Tabela13[[#This Row],[valor_total_diárias]]=0,0,Tabela13[[#This Row],[valor_total_das_passagens]]+Tabela13[[#This Row],[valor_total_diárias]]),0)</f>
        <v>3798.57</v>
      </c>
      <c r="Q48" s="31" t="s">
        <v>116</v>
      </c>
      <c r="R48" s="33" t="s">
        <v>421</v>
      </c>
      <c r="S48" s="5"/>
    </row>
    <row r="49" spans="1:19" s="10" customFormat="1" ht="15.95" customHeight="1" x14ac:dyDescent="0.25">
      <c r="A49" s="2">
        <f t="shared" si="0"/>
        <v>48</v>
      </c>
      <c r="B49" s="2" t="s">
        <v>12</v>
      </c>
      <c r="C49" s="3" t="s">
        <v>147</v>
      </c>
      <c r="D49" s="4" t="s">
        <v>152</v>
      </c>
      <c r="E49" s="3" t="s">
        <v>466</v>
      </c>
      <c r="F49" s="3" t="str">
        <f>IF(Tabela13[[#This Row],[dependência_nav_brasil]]="","",_xlfn.XLOOKUP(Tabela13[[#This Row],[dependência_nav_brasil]],Tabela1[DNB],Tabela1[Aeroporto],"",0,1))</f>
        <v>Joinville/SC</v>
      </c>
      <c r="G49" s="3" t="s">
        <v>400</v>
      </c>
      <c r="H49" s="7">
        <v>46180</v>
      </c>
      <c r="I49" s="7">
        <v>46185.5</v>
      </c>
      <c r="J49" s="7" t="s">
        <v>203</v>
      </c>
      <c r="K49" s="7"/>
      <c r="L49" s="36">
        <v>0</v>
      </c>
      <c r="M49" s="23">
        <v>311</v>
      </c>
      <c r="N49" s="14">
        <v>5.5</v>
      </c>
      <c r="O49" s="34">
        <f>Tabela13[[#This Row],[padrão_de_diária]]*Tabela13[[#This Row],[número_de_diárias]]</f>
        <v>1710.5</v>
      </c>
      <c r="P49" s="30">
        <f>IFERROR(IF(Tabela13[[#This Row],[valor_total_das_passagens]]+Tabela13[[#This Row],[valor_total_diárias]]=0,0,Tabela13[[#This Row],[valor_total_das_passagens]]+Tabela13[[#This Row],[valor_total_diárias]]),0)</f>
        <v>1710.5</v>
      </c>
      <c r="Q49" s="31" t="s">
        <v>116</v>
      </c>
      <c r="R49" s="33" t="s">
        <v>426</v>
      </c>
      <c r="S49" s="5"/>
    </row>
    <row r="50" spans="1:19" s="10" customFormat="1" ht="15.95" customHeight="1" x14ac:dyDescent="0.25">
      <c r="A50" s="2">
        <f t="shared" si="0"/>
        <v>49</v>
      </c>
      <c r="B50" s="2" t="s">
        <v>12</v>
      </c>
      <c r="C50" s="3" t="s">
        <v>147</v>
      </c>
      <c r="D50" s="4" t="s">
        <v>152</v>
      </c>
      <c r="E50" s="3" t="s">
        <v>466</v>
      </c>
      <c r="F50" s="3" t="str">
        <f>IF(Tabela13[[#This Row],[dependência_nav_brasil]]="","",_xlfn.XLOOKUP(Tabela13[[#This Row],[dependência_nav_brasil]],Tabela1[DNB],Tabela1[Aeroporto],"",0,1))</f>
        <v>Joinville/SC</v>
      </c>
      <c r="G50" s="3" t="s">
        <v>187</v>
      </c>
      <c r="H50" s="7">
        <v>46195</v>
      </c>
      <c r="I50" s="7">
        <v>46199.5</v>
      </c>
      <c r="J50" s="7" t="s">
        <v>203</v>
      </c>
      <c r="K50" s="7"/>
      <c r="L50" s="36">
        <v>0</v>
      </c>
      <c r="M50" s="23">
        <v>311</v>
      </c>
      <c r="N50" s="14">
        <v>4.5</v>
      </c>
      <c r="O50" s="34">
        <f>Tabela13[[#This Row],[padrão_de_diária]]*Tabela13[[#This Row],[número_de_diárias]]</f>
        <v>1399.5</v>
      </c>
      <c r="P50" s="30">
        <f>IFERROR(IF(Tabela13[[#This Row],[valor_total_das_passagens]]+Tabela13[[#This Row],[valor_total_diárias]]=0,0,Tabela13[[#This Row],[valor_total_das_passagens]]+Tabela13[[#This Row],[valor_total_diárias]]),0)</f>
        <v>1399.5</v>
      </c>
      <c r="Q50" s="31" t="s">
        <v>116</v>
      </c>
      <c r="R50" s="33" t="s">
        <v>435</v>
      </c>
      <c r="S50" s="5"/>
    </row>
    <row r="51" spans="1:19" s="10" customFormat="1" ht="15.95" customHeight="1" x14ac:dyDescent="0.25">
      <c r="A51" s="2">
        <f t="shared" si="0"/>
        <v>50</v>
      </c>
      <c r="B51" s="2" t="s">
        <v>28</v>
      </c>
      <c r="C51" s="3" t="s">
        <v>286</v>
      </c>
      <c r="D51" s="4" t="s">
        <v>374</v>
      </c>
      <c r="E51" s="3" t="s">
        <v>189</v>
      </c>
      <c r="F51" s="3" t="str">
        <f>IF(Tabela13[[#This Row],[dependência_nav_brasil]]="","",_xlfn.XLOOKUP(Tabela13[[#This Row],[dependência_nav_brasil]],Tabela1[DNB],Tabela1[Aeroporto],"",0,1))</f>
        <v>Campina Grande/PB</v>
      </c>
      <c r="G51" s="3" t="s">
        <v>111</v>
      </c>
      <c r="H51" s="7">
        <v>46197</v>
      </c>
      <c r="I51" s="7">
        <v>46198.5</v>
      </c>
      <c r="J51" s="7" t="s">
        <v>198</v>
      </c>
      <c r="K51" s="7" t="s">
        <v>479</v>
      </c>
      <c r="L51" s="36">
        <v>3120.32</v>
      </c>
      <c r="M51" s="23">
        <v>345</v>
      </c>
      <c r="N51" s="14">
        <v>1.5</v>
      </c>
      <c r="O51" s="34">
        <f>Tabela13[[#This Row],[padrão_de_diária]]*Tabela13[[#This Row],[número_de_diárias]]</f>
        <v>517.5</v>
      </c>
      <c r="P51" s="30">
        <f>IFERROR(IF(Tabela13[[#This Row],[valor_total_das_passagens]]+Tabela13[[#This Row],[valor_total_diárias]]=0,0,Tabela13[[#This Row],[valor_total_das_passagens]]+Tabela13[[#This Row],[valor_total_diárias]]),0)</f>
        <v>3637.82</v>
      </c>
      <c r="Q51" s="31" t="s">
        <v>116</v>
      </c>
      <c r="R51" s="33" t="s">
        <v>117</v>
      </c>
      <c r="S51" s="5"/>
    </row>
    <row r="52" spans="1:19" s="10" customFormat="1" ht="15.95" customHeight="1" x14ac:dyDescent="0.25">
      <c r="A52" s="2">
        <f t="shared" si="0"/>
        <v>51</v>
      </c>
      <c r="B52" s="2" t="s">
        <v>13</v>
      </c>
      <c r="C52" s="3" t="s">
        <v>158</v>
      </c>
      <c r="D52" s="4" t="s">
        <v>172</v>
      </c>
      <c r="E52" s="3" t="s">
        <v>191</v>
      </c>
      <c r="F52" s="3" t="str">
        <f>IF(Tabela13[[#This Row],[dependência_nav_brasil]]="","",_xlfn.XLOOKUP(Tabela13[[#This Row],[dependência_nav_brasil]],Tabela1[DNB],Tabela1[Aeroporto],"",0,1))</f>
        <v>Campinas/SP</v>
      </c>
      <c r="G52" s="3" t="s">
        <v>396</v>
      </c>
      <c r="H52" s="7">
        <v>46188</v>
      </c>
      <c r="I52" s="7">
        <v>46192.5</v>
      </c>
      <c r="J52" s="7" t="s">
        <v>198</v>
      </c>
      <c r="K52" s="7" t="s">
        <v>480</v>
      </c>
      <c r="L52" s="36">
        <v>2445.46</v>
      </c>
      <c r="M52" s="23">
        <v>438</v>
      </c>
      <c r="N52" s="14">
        <v>4.5</v>
      </c>
      <c r="O52" s="34">
        <f>Tabela13[[#This Row],[padrão_de_diária]]*Tabela13[[#This Row],[número_de_diárias]]</f>
        <v>1971</v>
      </c>
      <c r="P52" s="30">
        <f>IFERROR(IF(Tabela13[[#This Row],[valor_total_das_passagens]]+Tabela13[[#This Row],[valor_total_diárias]]=0,0,Tabela13[[#This Row],[valor_total_das_passagens]]+Tabela13[[#This Row],[valor_total_diárias]]),0)</f>
        <v>4416.46</v>
      </c>
      <c r="Q52" s="31" t="s">
        <v>116</v>
      </c>
      <c r="R52" s="33" t="s">
        <v>413</v>
      </c>
      <c r="S52" s="5"/>
    </row>
    <row r="53" spans="1:19" s="10" customFormat="1" ht="15.95" customHeight="1" x14ac:dyDescent="0.25">
      <c r="A53" s="2">
        <f t="shared" si="0"/>
        <v>52</v>
      </c>
      <c r="B53" s="2" t="s">
        <v>13</v>
      </c>
      <c r="C53" s="3" t="s">
        <v>137</v>
      </c>
      <c r="D53" s="4" t="s">
        <v>139</v>
      </c>
      <c r="E53" s="3" t="s">
        <v>465</v>
      </c>
      <c r="F53" s="3" t="str">
        <f>IF(Tabela13[[#This Row],[dependência_nav_brasil]]="","",_xlfn.XLOOKUP(Tabela13[[#This Row],[dependência_nav_brasil]],Tabela1[DNB],Tabela1[Aeroporto],"",0,1))</f>
        <v>Campinas/SP</v>
      </c>
      <c r="G53" s="3" t="s">
        <v>132</v>
      </c>
      <c r="H53" s="7">
        <v>46174</v>
      </c>
      <c r="I53" s="7">
        <v>46178.5</v>
      </c>
      <c r="J53" s="7" t="s">
        <v>204</v>
      </c>
      <c r="K53" s="7"/>
      <c r="L53" s="36">
        <v>0</v>
      </c>
      <c r="M53" s="23">
        <v>311</v>
      </c>
      <c r="N53" s="14">
        <v>4.5</v>
      </c>
      <c r="O53" s="34">
        <f>Tabela13[[#This Row],[padrão_de_diária]]*Tabela13[[#This Row],[número_de_diárias]]</f>
        <v>1399.5</v>
      </c>
      <c r="P53" s="30">
        <f>IFERROR(IF(Tabela13[[#This Row],[valor_total_das_passagens]]+Tabela13[[#This Row],[valor_total_diárias]]=0,0,Tabela13[[#This Row],[valor_total_das_passagens]]+Tabela13[[#This Row],[valor_total_diárias]]),0)</f>
        <v>1399.5</v>
      </c>
      <c r="Q53" s="31" t="s">
        <v>116</v>
      </c>
      <c r="R53" s="33" t="s">
        <v>417</v>
      </c>
      <c r="S53" s="5"/>
    </row>
    <row r="54" spans="1:19" s="10" customFormat="1" ht="15.95" customHeight="1" x14ac:dyDescent="0.25">
      <c r="A54" s="2">
        <f t="shared" si="0"/>
        <v>53</v>
      </c>
      <c r="B54" s="2" t="s">
        <v>13</v>
      </c>
      <c r="C54" s="3" t="s">
        <v>126</v>
      </c>
      <c r="D54" s="4" t="s">
        <v>130</v>
      </c>
      <c r="E54" s="3" t="s">
        <v>466</v>
      </c>
      <c r="F54" s="3" t="str">
        <f>IF(Tabela13[[#This Row],[dependência_nav_brasil]]="","",_xlfn.XLOOKUP(Tabela13[[#This Row],[dependência_nav_brasil]],Tabela1[DNB],Tabela1[Aeroporto],"",0,1))</f>
        <v>Campinas/SP</v>
      </c>
      <c r="G54" s="3" t="s">
        <v>399</v>
      </c>
      <c r="H54" s="7">
        <v>46175</v>
      </c>
      <c r="I54" s="7">
        <v>46177.5</v>
      </c>
      <c r="J54" s="7" t="s">
        <v>204</v>
      </c>
      <c r="K54" s="7"/>
      <c r="L54" s="36">
        <v>0</v>
      </c>
      <c r="M54" s="23">
        <v>311</v>
      </c>
      <c r="N54" s="14">
        <v>2.5</v>
      </c>
      <c r="O54" s="34">
        <f>Tabela13[[#This Row],[padrão_de_diária]]*Tabela13[[#This Row],[número_de_diárias]]</f>
        <v>777.5</v>
      </c>
      <c r="P54" s="30">
        <f>IFERROR(IF(Tabela13[[#This Row],[valor_total_das_passagens]]+Tabela13[[#This Row],[valor_total_diárias]]=0,0,Tabela13[[#This Row],[valor_total_das_passagens]]+Tabela13[[#This Row],[valor_total_diárias]]),0)</f>
        <v>777.5</v>
      </c>
      <c r="Q54" s="31" t="s">
        <v>116</v>
      </c>
      <c r="R54" s="33" t="s">
        <v>422</v>
      </c>
      <c r="S54" s="5"/>
    </row>
    <row r="55" spans="1:19" s="10" customFormat="1" ht="15.95" customHeight="1" x14ac:dyDescent="0.25">
      <c r="A55" s="2">
        <f t="shared" si="0"/>
        <v>54</v>
      </c>
      <c r="B55" s="2" t="s">
        <v>13</v>
      </c>
      <c r="C55" s="3" t="s">
        <v>126</v>
      </c>
      <c r="D55" s="4" t="s">
        <v>130</v>
      </c>
      <c r="E55" s="3" t="s">
        <v>466</v>
      </c>
      <c r="F55" s="3" t="str">
        <f>IF(Tabela13[[#This Row],[dependência_nav_brasil]]="","",_xlfn.XLOOKUP(Tabela13[[#This Row],[dependência_nav_brasil]],Tabela1[DNB],Tabela1[Aeroporto],"",0,1))</f>
        <v>Campinas/SP</v>
      </c>
      <c r="G55" s="3" t="s">
        <v>402</v>
      </c>
      <c r="H55" s="7">
        <v>46195</v>
      </c>
      <c r="I55" s="7">
        <v>46198.5</v>
      </c>
      <c r="J55" s="7" t="s">
        <v>202</v>
      </c>
      <c r="K55" s="7" t="s">
        <v>208</v>
      </c>
      <c r="L55" s="36">
        <v>3626.63</v>
      </c>
      <c r="M55" s="23">
        <v>311</v>
      </c>
      <c r="N55" s="14">
        <v>3.5</v>
      </c>
      <c r="O55" s="34">
        <f>Tabela13[[#This Row],[padrão_de_diária]]*Tabela13[[#This Row],[número_de_diárias]]</f>
        <v>1088.5</v>
      </c>
      <c r="P55" s="30">
        <f>IFERROR(IF(Tabela13[[#This Row],[valor_total_das_passagens]]+Tabela13[[#This Row],[valor_total_diárias]]=0,0,Tabela13[[#This Row],[valor_total_das_passagens]]+Tabela13[[#This Row],[valor_total_diárias]]),0)</f>
        <v>4715.13</v>
      </c>
      <c r="Q55" s="31" t="s">
        <v>116</v>
      </c>
      <c r="R55" s="33" t="s">
        <v>427</v>
      </c>
      <c r="S55" s="5"/>
    </row>
    <row r="56" spans="1:19" s="10" customFormat="1" ht="15.95" customHeight="1" x14ac:dyDescent="0.25">
      <c r="A56" s="2">
        <f t="shared" si="0"/>
        <v>55</v>
      </c>
      <c r="B56" s="2" t="s">
        <v>13</v>
      </c>
      <c r="C56" s="3" t="s">
        <v>126</v>
      </c>
      <c r="D56" s="4" t="s">
        <v>130</v>
      </c>
      <c r="E56" s="3" t="s">
        <v>466</v>
      </c>
      <c r="F56" s="3" t="str">
        <f>IF(Tabela13[[#This Row],[dependência_nav_brasil]]="","",_xlfn.XLOOKUP(Tabela13[[#This Row],[dependência_nav_brasil]],Tabela1[DNB],Tabela1[Aeroporto],"",0,1))</f>
        <v>Campinas/SP</v>
      </c>
      <c r="G56" s="3" t="s">
        <v>396</v>
      </c>
      <c r="H56" s="7">
        <v>46198</v>
      </c>
      <c r="I56" s="7">
        <v>46199</v>
      </c>
      <c r="J56" s="7" t="s">
        <v>202</v>
      </c>
      <c r="K56" s="7" t="s">
        <v>208</v>
      </c>
      <c r="L56" s="36">
        <v>654.9</v>
      </c>
      <c r="M56" s="23">
        <v>345</v>
      </c>
      <c r="N56" s="14">
        <v>1</v>
      </c>
      <c r="O56" s="34">
        <f>Tabela13[[#This Row],[padrão_de_diária]]*Tabela13[[#This Row],[número_de_diárias]]</f>
        <v>345</v>
      </c>
      <c r="P56" s="30">
        <f>IFERROR(IF(Tabela13[[#This Row],[valor_total_das_passagens]]+Tabela13[[#This Row],[valor_total_diárias]]=0,0,Tabela13[[#This Row],[valor_total_das_passagens]]+Tabela13[[#This Row],[valor_total_diárias]]),0)</f>
        <v>999.9</v>
      </c>
      <c r="Q56" s="31" t="s">
        <v>116</v>
      </c>
      <c r="R56" s="33" t="s">
        <v>427</v>
      </c>
      <c r="S56" s="5"/>
    </row>
    <row r="57" spans="1:19" s="10" customFormat="1" ht="15.95" customHeight="1" x14ac:dyDescent="0.25">
      <c r="A57" s="2">
        <f t="shared" si="0"/>
        <v>56</v>
      </c>
      <c r="B57" s="2" t="s">
        <v>13</v>
      </c>
      <c r="C57" s="3" t="s">
        <v>168</v>
      </c>
      <c r="D57" s="4" t="s">
        <v>180</v>
      </c>
      <c r="E57" s="3" t="s">
        <v>466</v>
      </c>
      <c r="F57" s="3" t="str">
        <f>IF(Tabela13[[#This Row],[dependência_nav_brasil]]="","",_xlfn.XLOOKUP(Tabela13[[#This Row],[dependência_nav_brasil]],Tabela1[DNB],Tabela1[Aeroporto],"",0,1))</f>
        <v>Campinas/SP</v>
      </c>
      <c r="G57" s="3" t="s">
        <v>402</v>
      </c>
      <c r="H57" s="7">
        <v>46195</v>
      </c>
      <c r="I57" s="7">
        <v>46198.5</v>
      </c>
      <c r="J57" s="7" t="s">
        <v>202</v>
      </c>
      <c r="K57" s="7" t="s">
        <v>208</v>
      </c>
      <c r="L57" s="36">
        <v>3626.63</v>
      </c>
      <c r="M57" s="23">
        <v>311</v>
      </c>
      <c r="N57" s="14">
        <v>3.5</v>
      </c>
      <c r="O57" s="34">
        <f>Tabela13[[#This Row],[padrão_de_diária]]*Tabela13[[#This Row],[número_de_diárias]]</f>
        <v>1088.5</v>
      </c>
      <c r="P57" s="30">
        <f>IFERROR(IF(Tabela13[[#This Row],[valor_total_das_passagens]]+Tabela13[[#This Row],[valor_total_diárias]]=0,0,Tabela13[[#This Row],[valor_total_das_passagens]]+Tabela13[[#This Row],[valor_total_diárias]]),0)</f>
        <v>4715.13</v>
      </c>
      <c r="Q57" s="31" t="s">
        <v>116</v>
      </c>
      <c r="R57" s="33" t="s">
        <v>428</v>
      </c>
      <c r="S57" s="5"/>
    </row>
    <row r="58" spans="1:19" s="10" customFormat="1" ht="15.95" customHeight="1" x14ac:dyDescent="0.25">
      <c r="A58" s="2">
        <f t="shared" si="0"/>
        <v>57</v>
      </c>
      <c r="B58" s="2" t="s">
        <v>13</v>
      </c>
      <c r="C58" s="3" t="s">
        <v>168</v>
      </c>
      <c r="D58" s="4" t="s">
        <v>180</v>
      </c>
      <c r="E58" s="3" t="s">
        <v>466</v>
      </c>
      <c r="F58" s="3" t="str">
        <f>IF(Tabela13[[#This Row],[dependência_nav_brasil]]="","",_xlfn.XLOOKUP(Tabela13[[#This Row],[dependência_nav_brasil]],Tabela1[DNB],Tabela1[Aeroporto],"",0,1))</f>
        <v>Campinas/SP</v>
      </c>
      <c r="G58" s="3" t="s">
        <v>396</v>
      </c>
      <c r="H58" s="7">
        <v>46198</v>
      </c>
      <c r="I58" s="7">
        <v>46199</v>
      </c>
      <c r="J58" s="7" t="s">
        <v>202</v>
      </c>
      <c r="K58" s="7" t="s">
        <v>208</v>
      </c>
      <c r="L58" s="36">
        <v>654.9</v>
      </c>
      <c r="M58" s="23">
        <v>345</v>
      </c>
      <c r="N58" s="14">
        <v>1</v>
      </c>
      <c r="O58" s="34">
        <f>Tabela13[[#This Row],[padrão_de_diária]]*Tabela13[[#This Row],[número_de_diárias]]</f>
        <v>345</v>
      </c>
      <c r="P58" s="30">
        <f>IFERROR(IF(Tabela13[[#This Row],[valor_total_das_passagens]]+Tabela13[[#This Row],[valor_total_diárias]]=0,0,Tabela13[[#This Row],[valor_total_das_passagens]]+Tabela13[[#This Row],[valor_total_diárias]]),0)</f>
        <v>999.9</v>
      </c>
      <c r="Q58" s="31" t="s">
        <v>116</v>
      </c>
      <c r="R58" s="33" t="s">
        <v>428</v>
      </c>
      <c r="S58" s="5"/>
    </row>
    <row r="59" spans="1:19" s="10" customFormat="1" ht="15.95" customHeight="1" x14ac:dyDescent="0.25">
      <c r="A59" s="2">
        <f t="shared" si="0"/>
        <v>58</v>
      </c>
      <c r="B59" s="2" t="s">
        <v>13</v>
      </c>
      <c r="C59" s="3" t="s">
        <v>137</v>
      </c>
      <c r="D59" s="4" t="s">
        <v>139</v>
      </c>
      <c r="E59" s="3" t="s">
        <v>465</v>
      </c>
      <c r="F59" s="3" t="str">
        <f>IF(Tabela13[[#This Row],[dependência_nav_brasil]]="","",_xlfn.XLOOKUP(Tabela13[[#This Row],[dependência_nav_brasil]],Tabela1[DNB],Tabela1[Aeroporto],"",0,1))</f>
        <v>Campinas/SP</v>
      </c>
      <c r="G59" s="3" t="s">
        <v>394</v>
      </c>
      <c r="H59" s="7">
        <v>46180</v>
      </c>
      <c r="I59" s="7">
        <v>46185.5</v>
      </c>
      <c r="J59" s="7" t="s">
        <v>199</v>
      </c>
      <c r="K59" s="7"/>
      <c r="L59" s="36">
        <v>0</v>
      </c>
      <c r="M59" s="23">
        <v>311</v>
      </c>
      <c r="N59" s="14">
        <v>5.5</v>
      </c>
      <c r="O59" s="34">
        <f>Tabela13[[#This Row],[padrão_de_diária]]*Tabela13[[#This Row],[número_de_diárias]]</f>
        <v>1710.5</v>
      </c>
      <c r="P59" s="30">
        <f>IFERROR(IF(Tabela13[[#This Row],[valor_total_das_passagens]]+Tabela13[[#This Row],[valor_total_diárias]]=0,0,Tabela13[[#This Row],[valor_total_das_passagens]]+Tabela13[[#This Row],[valor_total_diárias]]),0)</f>
        <v>1710.5</v>
      </c>
      <c r="Q59" s="31" t="s">
        <v>116</v>
      </c>
      <c r="R59" s="33" t="s">
        <v>409</v>
      </c>
      <c r="S59" s="5"/>
    </row>
    <row r="60" spans="1:19" s="10" customFormat="1" ht="15.95" customHeight="1" x14ac:dyDescent="0.25">
      <c r="A60" s="2">
        <f t="shared" si="0"/>
        <v>59</v>
      </c>
      <c r="B60" s="2" t="s">
        <v>13</v>
      </c>
      <c r="C60" s="3" t="s">
        <v>265</v>
      </c>
      <c r="D60" s="4" t="s">
        <v>357</v>
      </c>
      <c r="E60" s="3" t="s">
        <v>464</v>
      </c>
      <c r="F60" s="3" t="str">
        <f>IF(Tabela13[[#This Row],[dependência_nav_brasil]]="","",_xlfn.XLOOKUP(Tabela13[[#This Row],[dependência_nav_brasil]],Tabela1[DNB],Tabela1[Aeroporto],"",0,1))</f>
        <v>Campinas/SP</v>
      </c>
      <c r="G60" s="3" t="s">
        <v>213</v>
      </c>
      <c r="H60" s="7">
        <v>46188</v>
      </c>
      <c r="I60" s="7">
        <v>46192.5</v>
      </c>
      <c r="J60" s="7" t="s">
        <v>199</v>
      </c>
      <c r="K60" s="7"/>
      <c r="L60" s="36">
        <v>0</v>
      </c>
      <c r="M60" s="23">
        <v>345</v>
      </c>
      <c r="N60" s="14">
        <v>4.5</v>
      </c>
      <c r="O60" s="34">
        <f>Tabela13[[#This Row],[padrão_de_diária]]*Tabela13[[#This Row],[número_de_diárias]]</f>
        <v>1552.5</v>
      </c>
      <c r="P60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60" s="31" t="s">
        <v>188</v>
      </c>
      <c r="R60" s="33" t="s">
        <v>423</v>
      </c>
      <c r="S60" s="5"/>
    </row>
    <row r="61" spans="1:19" s="10" customFormat="1" ht="15.95" customHeight="1" x14ac:dyDescent="0.25">
      <c r="A61" s="2">
        <f t="shared" si="0"/>
        <v>60</v>
      </c>
      <c r="B61" s="2" t="s">
        <v>13</v>
      </c>
      <c r="C61" s="3" t="s">
        <v>265</v>
      </c>
      <c r="D61" s="4" t="s">
        <v>357</v>
      </c>
      <c r="E61" s="3" t="s">
        <v>464</v>
      </c>
      <c r="F61" s="3" t="str">
        <f>IF(Tabela13[[#This Row],[dependência_nav_brasil]]="","",_xlfn.XLOOKUP(Tabela13[[#This Row],[dependência_nav_brasil]],Tabela1[DNB],Tabela1[Aeroporto],"",0,1))</f>
        <v>Campinas/SP</v>
      </c>
      <c r="G61" s="3" t="s">
        <v>213</v>
      </c>
      <c r="H61" s="7">
        <v>46195</v>
      </c>
      <c r="I61" s="7">
        <v>46199.5</v>
      </c>
      <c r="J61" s="7" t="s">
        <v>199</v>
      </c>
      <c r="K61" s="7"/>
      <c r="L61" s="36">
        <v>0</v>
      </c>
      <c r="M61" s="23">
        <v>345</v>
      </c>
      <c r="N61" s="14">
        <v>4.5</v>
      </c>
      <c r="O61" s="34">
        <f>Tabela13[[#This Row],[padrão_de_diária]]*Tabela13[[#This Row],[número_de_diárias]]</f>
        <v>1552.5</v>
      </c>
      <c r="P61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61" s="31" t="s">
        <v>188</v>
      </c>
      <c r="R61" s="33" t="s">
        <v>442</v>
      </c>
      <c r="S61" s="5"/>
    </row>
    <row r="62" spans="1:19" s="10" customFormat="1" ht="15.95" customHeight="1" x14ac:dyDescent="0.25">
      <c r="A62" s="2">
        <f t="shared" si="0"/>
        <v>61</v>
      </c>
      <c r="B62" s="2" t="s">
        <v>13</v>
      </c>
      <c r="C62" s="3" t="s">
        <v>265</v>
      </c>
      <c r="D62" s="4" t="s">
        <v>357</v>
      </c>
      <c r="E62" s="3" t="s">
        <v>464</v>
      </c>
      <c r="F62" s="3" t="str">
        <f>IF(Tabela13[[#This Row],[dependência_nav_brasil]]="","",_xlfn.XLOOKUP(Tabela13[[#This Row],[dependência_nav_brasil]],Tabela1[DNB],Tabela1[Aeroporto],"",0,1))</f>
        <v>Campinas/SP</v>
      </c>
      <c r="G62" s="3" t="s">
        <v>213</v>
      </c>
      <c r="H62" s="7">
        <v>46202</v>
      </c>
      <c r="I62" s="7">
        <v>46206.5</v>
      </c>
      <c r="J62" s="7" t="s">
        <v>199</v>
      </c>
      <c r="K62" s="7"/>
      <c r="L62" s="36">
        <v>0</v>
      </c>
      <c r="M62" s="23">
        <v>345</v>
      </c>
      <c r="N62" s="14">
        <v>4.5</v>
      </c>
      <c r="O62" s="34">
        <f>Tabela13[[#This Row],[padrão_de_diária]]*Tabela13[[#This Row],[número_de_diárias]]</f>
        <v>1552.5</v>
      </c>
      <c r="P62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62" s="31" t="s">
        <v>188</v>
      </c>
      <c r="R62" s="33" t="s">
        <v>442</v>
      </c>
      <c r="S62" s="5"/>
    </row>
    <row r="63" spans="1:19" s="10" customFormat="1" ht="15.95" customHeight="1" x14ac:dyDescent="0.25">
      <c r="A63" s="2">
        <f t="shared" si="0"/>
        <v>62</v>
      </c>
      <c r="B63" s="2" t="s">
        <v>13</v>
      </c>
      <c r="C63" s="3" t="s">
        <v>283</v>
      </c>
      <c r="D63" s="4" t="s">
        <v>371</v>
      </c>
      <c r="E63" s="3" t="s">
        <v>464</v>
      </c>
      <c r="F63" s="3" t="str">
        <f>IF(Tabela13[[#This Row],[dependência_nav_brasil]]="","",_xlfn.XLOOKUP(Tabela13[[#This Row],[dependência_nav_brasil]],Tabela1[DNB],Tabela1[Aeroporto],"",0,1))</f>
        <v>Campinas/SP</v>
      </c>
      <c r="G63" s="3" t="s">
        <v>110</v>
      </c>
      <c r="H63" s="7">
        <v>46195</v>
      </c>
      <c r="I63" s="7">
        <v>46195.5</v>
      </c>
      <c r="J63" s="7" t="s">
        <v>198</v>
      </c>
      <c r="K63" s="7"/>
      <c r="L63" s="36">
        <v>0</v>
      </c>
      <c r="M63" s="23">
        <v>345</v>
      </c>
      <c r="N63" s="14">
        <v>0.5</v>
      </c>
      <c r="O63" s="34">
        <f>Tabela13[[#This Row],[padrão_de_diária]]*Tabela13[[#This Row],[número_de_diárias]]</f>
        <v>172.5</v>
      </c>
      <c r="P63" s="30">
        <f>IFERROR(IF(Tabela13[[#This Row],[valor_total_das_passagens]]+Tabela13[[#This Row],[valor_total_diárias]]=0,0,Tabela13[[#This Row],[valor_total_das_passagens]]+Tabela13[[#This Row],[valor_total_diárias]]),0)</f>
        <v>172.5</v>
      </c>
      <c r="Q63" s="31" t="s">
        <v>116</v>
      </c>
      <c r="R63" s="33" t="s">
        <v>134</v>
      </c>
      <c r="S63" s="5"/>
    </row>
    <row r="64" spans="1:19" s="10" customFormat="1" ht="15.95" customHeight="1" x14ac:dyDescent="0.25">
      <c r="A64" s="2">
        <f t="shared" si="0"/>
        <v>63</v>
      </c>
      <c r="B64" s="2" t="s">
        <v>13</v>
      </c>
      <c r="C64" s="3" t="s">
        <v>295</v>
      </c>
      <c r="D64" s="4" t="s">
        <v>382</v>
      </c>
      <c r="E64" s="3" t="s">
        <v>193</v>
      </c>
      <c r="F64" s="3" t="str">
        <f>IF(Tabela13[[#This Row],[dependência_nav_brasil]]="","",_xlfn.XLOOKUP(Tabela13[[#This Row],[dependência_nav_brasil]],Tabela1[DNB],Tabela1[Aeroporto],"",0,1))</f>
        <v>Campinas/SP</v>
      </c>
      <c r="G64" s="3" t="s">
        <v>133</v>
      </c>
      <c r="H64" s="7">
        <v>46192</v>
      </c>
      <c r="I64" s="7">
        <v>46192.5</v>
      </c>
      <c r="J64" s="7" t="s">
        <v>204</v>
      </c>
      <c r="K64" s="7"/>
      <c r="L64" s="36">
        <v>0</v>
      </c>
      <c r="M64" s="23">
        <v>311</v>
      </c>
      <c r="N64" s="14">
        <v>0.5</v>
      </c>
      <c r="O64" s="34">
        <f>Tabela13[[#This Row],[padrão_de_diária]]*Tabela13[[#This Row],[número_de_diárias]]</f>
        <v>155.5</v>
      </c>
      <c r="P64" s="30">
        <f>IFERROR(IF(Tabela13[[#This Row],[valor_total_das_passagens]]+Tabela13[[#This Row],[valor_total_diárias]]=0,0,Tabela13[[#This Row],[valor_total_das_passagens]]+Tabela13[[#This Row],[valor_total_diárias]]),0)</f>
        <v>155.5</v>
      </c>
      <c r="Q64" s="31" t="s">
        <v>116</v>
      </c>
      <c r="R64" s="33" t="s">
        <v>455</v>
      </c>
      <c r="S64" s="5"/>
    </row>
    <row r="65" spans="1:19" s="10" customFormat="1" ht="15.95" customHeight="1" x14ac:dyDescent="0.25">
      <c r="A65" s="2">
        <f t="shared" ref="A65:A127" si="1">A64+1</f>
        <v>64</v>
      </c>
      <c r="B65" s="2" t="s">
        <v>13</v>
      </c>
      <c r="C65" s="3" t="s">
        <v>126</v>
      </c>
      <c r="D65" s="4" t="s">
        <v>130</v>
      </c>
      <c r="E65" s="3" t="s">
        <v>466</v>
      </c>
      <c r="F65" s="3" t="str">
        <f>IF(Tabela13[[#This Row],[dependência_nav_brasil]]="","",_xlfn.XLOOKUP(Tabela13[[#This Row],[dependência_nav_brasil]],Tabela1[DNB],Tabela1[Aeroporto],"",0,1))</f>
        <v>Campinas/SP</v>
      </c>
      <c r="G65" s="3" t="s">
        <v>186</v>
      </c>
      <c r="H65" s="7">
        <v>46202</v>
      </c>
      <c r="I65" s="7">
        <v>46205.5</v>
      </c>
      <c r="J65" s="7" t="s">
        <v>202</v>
      </c>
      <c r="K65" s="7" t="s">
        <v>208</v>
      </c>
      <c r="L65" s="36">
        <v>1724.8899999999999</v>
      </c>
      <c r="M65" s="23">
        <v>311</v>
      </c>
      <c r="N65" s="14">
        <v>3.5</v>
      </c>
      <c r="O65" s="34">
        <f>Tabela13[[#This Row],[padrão_de_diária]]*Tabela13[[#This Row],[número_de_diárias]]</f>
        <v>1088.5</v>
      </c>
      <c r="P65" s="30">
        <f>IFERROR(IF(Tabela13[[#This Row],[valor_total_das_passagens]]+Tabela13[[#This Row],[valor_total_diárias]]=0,0,Tabela13[[#This Row],[valor_total_das_passagens]]+Tabela13[[#This Row],[valor_total_diárias]]),0)</f>
        <v>2813.39</v>
      </c>
      <c r="Q65" s="31" t="s">
        <v>116</v>
      </c>
      <c r="R65" s="33" t="s">
        <v>459</v>
      </c>
      <c r="S65" s="5"/>
    </row>
    <row r="66" spans="1:19" s="10" customFormat="1" ht="15.95" customHeight="1" x14ac:dyDescent="0.25">
      <c r="A66" s="2">
        <f t="shared" si="1"/>
        <v>65</v>
      </c>
      <c r="B66" s="2" t="s">
        <v>13</v>
      </c>
      <c r="C66" s="3" t="s">
        <v>306</v>
      </c>
      <c r="D66" s="4" t="s">
        <v>392</v>
      </c>
      <c r="E66" s="3" t="s">
        <v>189</v>
      </c>
      <c r="F66" s="3" t="str">
        <f>IF(Tabela13[[#This Row],[dependência_nav_brasil]]="","",_xlfn.XLOOKUP(Tabela13[[#This Row],[dependência_nav_brasil]],Tabela1[DNB],Tabela1[Aeroporto],"",0,1))</f>
        <v>Campinas/SP</v>
      </c>
      <c r="G66" s="3" t="s">
        <v>111</v>
      </c>
      <c r="H66" s="7">
        <v>46202</v>
      </c>
      <c r="I66" s="7">
        <v>46202.5</v>
      </c>
      <c r="J66" s="7" t="s">
        <v>199</v>
      </c>
      <c r="K66" s="7"/>
      <c r="L66" s="36">
        <v>0</v>
      </c>
      <c r="M66" s="23">
        <v>345</v>
      </c>
      <c r="N66" s="14">
        <v>0.5</v>
      </c>
      <c r="O66" s="34">
        <f>Tabela13[[#This Row],[padrão_de_diária]]*Tabela13[[#This Row],[número_de_diárias]]</f>
        <v>172.5</v>
      </c>
      <c r="P66" s="30">
        <f>IFERROR(IF(Tabela13[[#This Row],[valor_total_das_passagens]]+Tabela13[[#This Row],[valor_total_diárias]]=0,0,Tabela13[[#This Row],[valor_total_das_passagens]]+Tabela13[[#This Row],[valor_total_diárias]]),0)</f>
        <v>172.5</v>
      </c>
      <c r="Q66" s="31" t="s">
        <v>116</v>
      </c>
      <c r="R66" s="33" t="s">
        <v>463</v>
      </c>
      <c r="S66" s="5"/>
    </row>
    <row r="67" spans="1:19" s="38" customFormat="1" ht="15.95" customHeight="1" x14ac:dyDescent="0.25">
      <c r="A67" s="2">
        <f t="shared" si="1"/>
        <v>66</v>
      </c>
      <c r="B67" s="2" t="s">
        <v>14</v>
      </c>
      <c r="C67" s="3" t="s">
        <v>224</v>
      </c>
      <c r="D67" s="4" t="s">
        <v>317</v>
      </c>
      <c r="E67" s="3" t="s">
        <v>464</v>
      </c>
      <c r="F67" s="3" t="str">
        <f>IF(Tabela13[[#This Row],[dependência_nav_brasil]]="","",_xlfn.XLOOKUP(Tabela13[[#This Row],[dependência_nav_brasil]],Tabela1[DNB],Tabela1[Aeroporto],"",0,1))</f>
        <v>Londrina/PR</v>
      </c>
      <c r="G67" s="3" t="s">
        <v>111</v>
      </c>
      <c r="H67" s="7">
        <v>46174</v>
      </c>
      <c r="I67" s="7">
        <v>46175.5</v>
      </c>
      <c r="J67" s="7" t="s">
        <v>198</v>
      </c>
      <c r="K67" s="7" t="s">
        <v>210</v>
      </c>
      <c r="L67" s="36">
        <v>1244.8699999999999</v>
      </c>
      <c r="M67" s="23">
        <v>345</v>
      </c>
      <c r="N67" s="14">
        <v>1.5</v>
      </c>
      <c r="O67" s="34">
        <f>Tabela13[[#This Row],[padrão_de_diária]]*Tabela13[[#This Row],[número_de_diárias]]</f>
        <v>517.5</v>
      </c>
      <c r="P67" s="30">
        <f>IFERROR(IF(Tabela13[[#This Row],[valor_total_das_passagens]]+Tabela13[[#This Row],[valor_total_diárias]]=0,0,Tabela13[[#This Row],[valor_total_das_passagens]]+Tabela13[[#This Row],[valor_total_diárias]]),0)</f>
        <v>1762.37</v>
      </c>
      <c r="Q67" s="31" t="s">
        <v>116</v>
      </c>
      <c r="R67" s="33" t="s">
        <v>117</v>
      </c>
      <c r="S67" s="5"/>
    </row>
    <row r="68" spans="1:19" s="10" customFormat="1" ht="15.95" customHeight="1" x14ac:dyDescent="0.25">
      <c r="A68" s="2">
        <f t="shared" si="1"/>
        <v>67</v>
      </c>
      <c r="B68" s="2" t="s">
        <v>14</v>
      </c>
      <c r="C68" s="3" t="s">
        <v>231</v>
      </c>
      <c r="D68" s="4" t="s">
        <v>324</v>
      </c>
      <c r="E68" s="3" t="s">
        <v>464</v>
      </c>
      <c r="F68" s="3" t="str">
        <f>IF(Tabela13[[#This Row],[dependência_nav_brasil]]="","",_xlfn.XLOOKUP(Tabela13[[#This Row],[dependência_nav_brasil]],Tabela1[DNB],Tabela1[Aeroporto],"",0,1))</f>
        <v>Londrina/PR</v>
      </c>
      <c r="G68" s="3" t="s">
        <v>185</v>
      </c>
      <c r="H68" s="7">
        <v>46180</v>
      </c>
      <c r="I68" s="7">
        <v>46185.5</v>
      </c>
      <c r="J68" s="7" t="s">
        <v>198</v>
      </c>
      <c r="K68" s="7" t="s">
        <v>209</v>
      </c>
      <c r="L68" s="36">
        <v>1731.3300000000002</v>
      </c>
      <c r="M68" s="23">
        <v>311</v>
      </c>
      <c r="N68" s="14">
        <v>5.5</v>
      </c>
      <c r="O68" s="34">
        <f>Tabela13[[#This Row],[padrão_de_diária]]*Tabela13[[#This Row],[número_de_diárias]]</f>
        <v>1710.5</v>
      </c>
      <c r="P68" s="30">
        <f>IFERROR(IF(Tabela13[[#This Row],[valor_total_das_passagens]]+Tabela13[[#This Row],[valor_total_diárias]]=0,0,Tabela13[[#This Row],[valor_total_das_passagens]]+Tabela13[[#This Row],[valor_total_diárias]]),0)</f>
        <v>3441.83</v>
      </c>
      <c r="Q68" s="31" t="s">
        <v>188</v>
      </c>
      <c r="R68" s="33" t="s">
        <v>415</v>
      </c>
      <c r="S68" s="5"/>
    </row>
    <row r="69" spans="1:19" s="10" customFormat="1" ht="15.95" customHeight="1" x14ac:dyDescent="0.25">
      <c r="A69" s="2">
        <f t="shared" si="1"/>
        <v>68</v>
      </c>
      <c r="B69" s="2" t="s">
        <v>14</v>
      </c>
      <c r="C69" s="3" t="s">
        <v>231</v>
      </c>
      <c r="D69" s="4" t="s">
        <v>324</v>
      </c>
      <c r="E69" s="3" t="s">
        <v>464</v>
      </c>
      <c r="F69" s="3" t="str">
        <f>IF(Tabela13[[#This Row],[dependência_nav_brasil]]="","",_xlfn.XLOOKUP(Tabela13[[#This Row],[dependência_nav_brasil]],Tabela1[DNB],Tabela1[Aeroporto],"",0,1))</f>
        <v>Londrina/PR</v>
      </c>
      <c r="G69" s="3" t="s">
        <v>111</v>
      </c>
      <c r="H69" s="7">
        <v>46185</v>
      </c>
      <c r="I69" s="7">
        <v>46188</v>
      </c>
      <c r="J69" s="7" t="s">
        <v>198</v>
      </c>
      <c r="K69" s="7" t="s">
        <v>197</v>
      </c>
      <c r="L69" s="36">
        <v>1792.78</v>
      </c>
      <c r="M69" s="23">
        <v>345</v>
      </c>
      <c r="N69" s="14">
        <v>3</v>
      </c>
      <c r="O69" s="34">
        <f>Tabela13[[#This Row],[padrão_de_diária]]*Tabela13[[#This Row],[número_de_diárias]]</f>
        <v>1035</v>
      </c>
      <c r="P69" s="30">
        <f>IFERROR(IF(Tabela13[[#This Row],[valor_total_das_passagens]]+Tabela13[[#This Row],[valor_total_diárias]]=0,0,Tabela13[[#This Row],[valor_total_das_passagens]]+Tabela13[[#This Row],[valor_total_diárias]]),0)</f>
        <v>2827.7799999999997</v>
      </c>
      <c r="Q69" s="31" t="s">
        <v>116</v>
      </c>
      <c r="R69" s="33" t="s">
        <v>415</v>
      </c>
      <c r="S69" s="5"/>
    </row>
    <row r="70" spans="1:19" s="10" customFormat="1" ht="15.95" customHeight="1" x14ac:dyDescent="0.25">
      <c r="A70" s="2">
        <f t="shared" si="1"/>
        <v>69</v>
      </c>
      <c r="B70" s="2" t="s">
        <v>14</v>
      </c>
      <c r="C70" s="3" t="s">
        <v>235</v>
      </c>
      <c r="D70" s="4" t="s">
        <v>328</v>
      </c>
      <c r="E70" s="3" t="s">
        <v>189</v>
      </c>
      <c r="F70" s="3" t="str">
        <f>IF(Tabela13[[#This Row],[dependência_nav_brasil]]="","",_xlfn.XLOOKUP(Tabela13[[#This Row],[dependência_nav_brasil]],Tabela1[DNB],Tabela1[Aeroporto],"",0,1))</f>
        <v>Londrina/PR</v>
      </c>
      <c r="G70" s="3" t="s">
        <v>396</v>
      </c>
      <c r="H70" s="7">
        <v>46188</v>
      </c>
      <c r="I70" s="7">
        <v>46192.5</v>
      </c>
      <c r="J70" s="7" t="s">
        <v>198</v>
      </c>
      <c r="K70" s="7" t="s">
        <v>205</v>
      </c>
      <c r="L70" s="36">
        <v>2291.9500000000003</v>
      </c>
      <c r="M70" s="23">
        <v>345</v>
      </c>
      <c r="N70" s="14">
        <v>4.5</v>
      </c>
      <c r="O70" s="34">
        <f>Tabela13[[#This Row],[padrão_de_diária]]*Tabela13[[#This Row],[número_de_diárias]]</f>
        <v>1552.5</v>
      </c>
      <c r="P70" s="30">
        <f>IFERROR(IF(Tabela13[[#This Row],[valor_total_das_passagens]]+Tabela13[[#This Row],[valor_total_diárias]]=0,0,Tabela13[[#This Row],[valor_total_das_passagens]]+Tabela13[[#This Row],[valor_total_diárias]]),0)</f>
        <v>3844.4500000000003</v>
      </c>
      <c r="Q70" s="31" t="s">
        <v>188</v>
      </c>
      <c r="R70" s="33" t="s">
        <v>418</v>
      </c>
      <c r="S70" s="5"/>
    </row>
    <row r="71" spans="1:19" s="10" customFormat="1" ht="15.95" customHeight="1" x14ac:dyDescent="0.25">
      <c r="A71" s="2">
        <f t="shared" si="1"/>
        <v>70</v>
      </c>
      <c r="B71" s="2" t="s">
        <v>14</v>
      </c>
      <c r="C71" s="3" t="s">
        <v>237</v>
      </c>
      <c r="D71" s="4" t="s">
        <v>330</v>
      </c>
      <c r="E71" s="3" t="s">
        <v>464</v>
      </c>
      <c r="F71" s="3" t="str">
        <f>IF(Tabela13[[#This Row],[dependência_nav_brasil]]="","",_xlfn.XLOOKUP(Tabela13[[#This Row],[dependência_nav_brasil]],Tabela1[DNB],Tabela1[Aeroporto],"",0,1))</f>
        <v>Londrina/PR</v>
      </c>
      <c r="G71" s="3" t="s">
        <v>111</v>
      </c>
      <c r="H71" s="7">
        <v>46181</v>
      </c>
      <c r="I71" s="7">
        <v>46182.5</v>
      </c>
      <c r="J71" s="39" t="s">
        <v>198</v>
      </c>
      <c r="K71" s="7" t="s">
        <v>210</v>
      </c>
      <c r="L71" s="21">
        <v>1096.8699999999999</v>
      </c>
      <c r="M71" s="21">
        <v>345</v>
      </c>
      <c r="N71" s="14">
        <v>1.5</v>
      </c>
      <c r="O71" s="34">
        <f>Tabela13[[#This Row],[padrão_de_diária]]*Tabela13[[#This Row],[número_de_diárias]]</f>
        <v>517.5</v>
      </c>
      <c r="P71" s="30">
        <f>IFERROR(IF(Tabela13[[#This Row],[valor_total_das_passagens]]+Tabela13[[#This Row],[valor_total_diárias]]=0,0,Tabela13[[#This Row],[valor_total_das_passagens]]+Tabela13[[#This Row],[valor_total_diárias]]),0)</f>
        <v>1614.37</v>
      </c>
      <c r="Q71" s="31" t="s">
        <v>116</v>
      </c>
      <c r="R71" s="33" t="s">
        <v>117</v>
      </c>
      <c r="S71" s="5"/>
    </row>
    <row r="72" spans="1:19" s="10" customFormat="1" ht="15.95" customHeight="1" x14ac:dyDescent="0.25">
      <c r="A72" s="2">
        <f t="shared" si="1"/>
        <v>71</v>
      </c>
      <c r="B72" s="2" t="s">
        <v>14</v>
      </c>
      <c r="C72" s="3" t="s">
        <v>254</v>
      </c>
      <c r="D72" s="4" t="s">
        <v>347</v>
      </c>
      <c r="E72" s="3" t="s">
        <v>464</v>
      </c>
      <c r="F72" s="3" t="str">
        <f>IF(Tabela13[[#This Row],[dependência_nav_brasil]]="","",_xlfn.XLOOKUP(Tabela13[[#This Row],[dependência_nav_brasil]],Tabela1[DNB],Tabela1[Aeroporto],"",0,1))</f>
        <v>Londrina/PR</v>
      </c>
      <c r="G72" s="3" t="s">
        <v>111</v>
      </c>
      <c r="H72" s="7">
        <v>46190</v>
      </c>
      <c r="I72" s="7">
        <v>46191.5</v>
      </c>
      <c r="J72" s="7" t="s">
        <v>198</v>
      </c>
      <c r="K72" s="7" t="s">
        <v>210</v>
      </c>
      <c r="L72" s="36">
        <v>1128.8699999999999</v>
      </c>
      <c r="M72" s="23">
        <v>345</v>
      </c>
      <c r="N72" s="14">
        <v>1.5</v>
      </c>
      <c r="O72" s="34">
        <f>Tabela13[[#This Row],[padrão_de_diária]]*Tabela13[[#This Row],[número_de_diárias]]</f>
        <v>517.5</v>
      </c>
      <c r="P72" s="30">
        <f>IFERROR(IF(Tabela13[[#This Row],[valor_total_das_passagens]]+Tabela13[[#This Row],[valor_total_diárias]]=0,0,Tabela13[[#This Row],[valor_total_das_passagens]]+Tabela13[[#This Row],[valor_total_diárias]]),0)</f>
        <v>1646.37</v>
      </c>
      <c r="Q72" s="31" t="s">
        <v>116</v>
      </c>
      <c r="R72" s="33" t="s">
        <v>117</v>
      </c>
      <c r="S72" s="5"/>
    </row>
    <row r="73" spans="1:19" s="10" customFormat="1" ht="15.95" customHeight="1" x14ac:dyDescent="0.25">
      <c r="A73" s="2">
        <f t="shared" si="1"/>
        <v>72</v>
      </c>
      <c r="B73" s="2" t="s">
        <v>15</v>
      </c>
      <c r="C73" s="3" t="s">
        <v>218</v>
      </c>
      <c r="D73" s="4" t="s">
        <v>311</v>
      </c>
      <c r="E73" s="3" t="s">
        <v>464</v>
      </c>
      <c r="F73" s="3" t="str">
        <f>IF(Tabela13[[#This Row],[dependência_nav_brasil]]="","",_xlfn.XLOOKUP(Tabela13[[#This Row],[dependência_nav_brasil]],Tabela1[DNB],Tabela1[Aeroporto],"",0,1))</f>
        <v>Marabá/PA</v>
      </c>
      <c r="G73" s="3" t="s">
        <v>114</v>
      </c>
      <c r="H73" s="7">
        <v>46175</v>
      </c>
      <c r="I73" s="7">
        <v>46177.5</v>
      </c>
      <c r="J73" s="7" t="s">
        <v>198</v>
      </c>
      <c r="K73" s="7" t="s">
        <v>208</v>
      </c>
      <c r="L73" s="36">
        <v>984.84</v>
      </c>
      <c r="M73" s="23">
        <v>345</v>
      </c>
      <c r="N73" s="14">
        <v>2.5</v>
      </c>
      <c r="O73" s="34">
        <f>Tabela13[[#This Row],[padrão_de_diária]]*Tabela13[[#This Row],[número_de_diárias]]</f>
        <v>862.5</v>
      </c>
      <c r="P73" s="30">
        <f>IFERROR(IF(Tabela13[[#This Row],[valor_total_das_passagens]]+Tabela13[[#This Row],[valor_total_diárias]]=0,0,Tabela13[[#This Row],[valor_total_das_passagens]]+Tabela13[[#This Row],[valor_total_diárias]]),0)</f>
        <v>1847.3400000000001</v>
      </c>
      <c r="Q73" s="31" t="s">
        <v>116</v>
      </c>
      <c r="R73" s="33" t="s">
        <v>117</v>
      </c>
      <c r="S73" s="5"/>
    </row>
    <row r="74" spans="1:19" s="10" customFormat="1" ht="15.95" customHeight="1" x14ac:dyDescent="0.25">
      <c r="A74" s="2">
        <f t="shared" si="1"/>
        <v>73</v>
      </c>
      <c r="B74" s="2" t="s">
        <v>15</v>
      </c>
      <c r="C74" s="3" t="s">
        <v>149</v>
      </c>
      <c r="D74" s="4" t="s">
        <v>154</v>
      </c>
      <c r="E74" s="3" t="s">
        <v>189</v>
      </c>
      <c r="F74" s="3" t="str">
        <f>IF(Tabela13[[#This Row],[dependência_nav_brasil]]="","",_xlfn.XLOOKUP(Tabela13[[#This Row],[dependência_nav_brasil]],Tabela1[DNB],Tabela1[Aeroporto],"",0,1))</f>
        <v>Marabá/PA</v>
      </c>
      <c r="G74" s="3" t="s">
        <v>144</v>
      </c>
      <c r="H74" s="7">
        <v>46181</v>
      </c>
      <c r="I74" s="7">
        <v>46185.5</v>
      </c>
      <c r="J74" s="7" t="s">
        <v>199</v>
      </c>
      <c r="K74" s="7"/>
      <c r="L74" s="36">
        <v>0</v>
      </c>
      <c r="M74" s="23">
        <v>311</v>
      </c>
      <c r="N74" s="14">
        <v>4.5</v>
      </c>
      <c r="O74" s="34">
        <f>Tabela13[[#This Row],[padrão_de_diária]]*Tabela13[[#This Row],[número_de_diárias]]</f>
        <v>1399.5</v>
      </c>
      <c r="P74" s="30">
        <f>IFERROR(IF(Tabela13[[#This Row],[valor_total_das_passagens]]+Tabela13[[#This Row],[valor_total_diárias]]=0,0,Tabela13[[#This Row],[valor_total_das_passagens]]+Tabela13[[#This Row],[valor_total_diárias]]),0)</f>
        <v>1399.5</v>
      </c>
      <c r="Q74" s="31" t="s">
        <v>116</v>
      </c>
      <c r="R74" s="33" t="s">
        <v>429</v>
      </c>
      <c r="S74" s="5"/>
    </row>
    <row r="75" spans="1:19" s="10" customFormat="1" ht="15.95" customHeight="1" x14ac:dyDescent="0.25">
      <c r="A75" s="2">
        <f>A74+1</f>
        <v>74</v>
      </c>
      <c r="B75" s="2" t="s">
        <v>16</v>
      </c>
      <c r="C75" s="3" t="s">
        <v>156</v>
      </c>
      <c r="D75" s="4" t="s">
        <v>170</v>
      </c>
      <c r="E75" s="3" t="s">
        <v>464</v>
      </c>
      <c r="F75" s="3" t="str">
        <f>IF(Tabela13[[#This Row],[dependência_nav_brasil]]="","",_xlfn.XLOOKUP(Tabela13[[#This Row],[dependência_nav_brasil]],Tabela1[DNB],Tabela1[Aeroporto],"",0,1))</f>
        <v>Macaé/RJ</v>
      </c>
      <c r="G75" s="3" t="s">
        <v>132</v>
      </c>
      <c r="H75" s="7">
        <v>46180</v>
      </c>
      <c r="I75" s="7" t="s">
        <v>155</v>
      </c>
      <c r="J75" s="7" t="s">
        <v>199</v>
      </c>
      <c r="K75" s="7"/>
      <c r="L75" s="36">
        <v>0</v>
      </c>
      <c r="M75" s="23">
        <v>0</v>
      </c>
      <c r="N75" s="14">
        <v>0</v>
      </c>
      <c r="O75" s="34">
        <f>Tabela13[[#This Row],[padrão_de_diária]]*Tabela13[[#This Row],[número_de_diárias]]</f>
        <v>0</v>
      </c>
      <c r="P75" s="30">
        <f>IFERROR(IF(Tabela13[[#This Row],[valor_total_das_passagens]]+Tabela13[[#This Row],[valor_total_diárias]]=0,0,Tabela13[[#This Row],[valor_total_das_passagens]]+Tabela13[[#This Row],[valor_total_diárias]]),0)</f>
        <v>0</v>
      </c>
      <c r="Q75" s="31" t="s">
        <v>116</v>
      </c>
      <c r="R75" s="33" t="s">
        <v>431</v>
      </c>
      <c r="S75" s="5"/>
    </row>
    <row r="76" spans="1:19" s="10" customFormat="1" ht="15.95" customHeight="1" x14ac:dyDescent="0.25">
      <c r="A76" s="2">
        <f t="shared" si="1"/>
        <v>75</v>
      </c>
      <c r="B76" s="2" t="s">
        <v>16</v>
      </c>
      <c r="C76" s="3" t="s">
        <v>138</v>
      </c>
      <c r="D76" s="4" t="s">
        <v>140</v>
      </c>
      <c r="E76" s="3" t="s">
        <v>464</v>
      </c>
      <c r="F76" s="3" t="str">
        <f>IF(Tabela13[[#This Row],[dependência_nav_brasil]]="","",_xlfn.XLOOKUP(Tabela13[[#This Row],[dependência_nav_brasil]],Tabela1[DNB],Tabela1[Aeroporto],"",0,1))</f>
        <v>Macaé/RJ</v>
      </c>
      <c r="G76" s="3" t="s">
        <v>110</v>
      </c>
      <c r="H76" s="7">
        <v>46202</v>
      </c>
      <c r="I76" s="7">
        <v>46203.5</v>
      </c>
      <c r="J76" s="7" t="s">
        <v>199</v>
      </c>
      <c r="K76" s="7"/>
      <c r="L76" s="36">
        <v>0</v>
      </c>
      <c r="M76" s="23">
        <v>438</v>
      </c>
      <c r="N76" s="14">
        <v>1.5</v>
      </c>
      <c r="O76" s="34">
        <f>Tabela13[[#This Row],[padrão_de_diária]]*Tabela13[[#This Row],[número_de_diárias]]</f>
        <v>657</v>
      </c>
      <c r="P76" s="30">
        <f>IFERROR(IF(Tabela13[[#This Row],[valor_total_das_passagens]]+Tabela13[[#This Row],[valor_total_diárias]]=0,0,Tabela13[[#This Row],[valor_total_das_passagens]]+Tabela13[[#This Row],[valor_total_diárias]]),0)</f>
        <v>657</v>
      </c>
      <c r="Q76" s="31" t="s">
        <v>116</v>
      </c>
      <c r="R76" s="33" t="s">
        <v>117</v>
      </c>
      <c r="S76" s="5"/>
    </row>
    <row r="77" spans="1:19" s="10" customFormat="1" ht="15.95" customHeight="1" x14ac:dyDescent="0.25">
      <c r="A77" s="2">
        <f t="shared" si="1"/>
        <v>76</v>
      </c>
      <c r="B77" s="2" t="s">
        <v>26</v>
      </c>
      <c r="C77" s="3" t="s">
        <v>236</v>
      </c>
      <c r="D77" s="4" t="s">
        <v>329</v>
      </c>
      <c r="E77" s="3" t="s">
        <v>189</v>
      </c>
      <c r="F77" s="3" t="str">
        <f>IF(Tabela13[[#This Row],[dependência_nav_brasil]]="","",_xlfn.XLOOKUP(Tabela13[[#This Row],[dependência_nav_brasil]],Tabela1[DNB],Tabela1[Aeroporto],"",0,1))</f>
        <v>Montes Claros/MG</v>
      </c>
      <c r="G77" s="3" t="s">
        <v>185</v>
      </c>
      <c r="H77" s="7">
        <v>46180</v>
      </c>
      <c r="I77" s="7">
        <v>46185.5</v>
      </c>
      <c r="J77" s="7" t="s">
        <v>201</v>
      </c>
      <c r="K77" s="7" t="s">
        <v>208</v>
      </c>
      <c r="L77" s="36">
        <v>2636.75</v>
      </c>
      <c r="M77" s="23">
        <v>311</v>
      </c>
      <c r="N77" s="14">
        <v>5.5</v>
      </c>
      <c r="O77" s="34">
        <f>Tabela13[[#This Row],[padrão_de_diária]]*Tabela13[[#This Row],[número_de_diárias]]</f>
        <v>1710.5</v>
      </c>
      <c r="P77" s="30">
        <f>IFERROR(IF(Tabela13[[#This Row],[valor_total_das_passagens]]+Tabela13[[#This Row],[valor_total_diárias]]=0,0,Tabela13[[#This Row],[valor_total_das_passagens]]+Tabela13[[#This Row],[valor_total_diárias]]),0)</f>
        <v>4347.25</v>
      </c>
      <c r="Q77" s="31" t="s">
        <v>188</v>
      </c>
      <c r="R77" s="33" t="s">
        <v>419</v>
      </c>
      <c r="S77" s="5"/>
    </row>
    <row r="78" spans="1:19" s="10" customFormat="1" ht="15.95" customHeight="1" x14ac:dyDescent="0.25">
      <c r="A78" s="2">
        <f t="shared" si="1"/>
        <v>77</v>
      </c>
      <c r="B78" s="2" t="s">
        <v>26</v>
      </c>
      <c r="C78" s="3" t="s">
        <v>285</v>
      </c>
      <c r="D78" s="4" t="s">
        <v>373</v>
      </c>
      <c r="E78" s="3" t="s">
        <v>189</v>
      </c>
      <c r="F78" s="3" t="str">
        <f>IF(Tabela13[[#This Row],[dependência_nav_brasil]]="","",_xlfn.XLOOKUP(Tabela13[[#This Row],[dependência_nav_brasil]],Tabela1[DNB],Tabela1[Aeroporto],"",0,1))</f>
        <v>Montes Claros/MG</v>
      </c>
      <c r="G78" s="3" t="s">
        <v>111</v>
      </c>
      <c r="H78" s="7">
        <v>46202</v>
      </c>
      <c r="I78" s="7">
        <v>46203.5</v>
      </c>
      <c r="J78" s="7" t="s">
        <v>198</v>
      </c>
      <c r="K78" s="7" t="s">
        <v>206</v>
      </c>
      <c r="L78" s="36">
        <v>2427.1200000000003</v>
      </c>
      <c r="M78" s="23">
        <v>345</v>
      </c>
      <c r="N78" s="14">
        <v>1.5</v>
      </c>
      <c r="O78" s="34">
        <f>Tabela13[[#This Row],[padrão_de_diária]]*Tabela13[[#This Row],[número_de_diárias]]</f>
        <v>517.5</v>
      </c>
      <c r="P78" s="30">
        <f>IFERROR(IF(Tabela13[[#This Row],[valor_total_das_passagens]]+Tabela13[[#This Row],[valor_total_diárias]]=0,0,Tabela13[[#This Row],[valor_total_das_passagens]]+Tabela13[[#This Row],[valor_total_diárias]]),0)</f>
        <v>2944.6200000000003</v>
      </c>
      <c r="Q78" s="31" t="s">
        <v>116</v>
      </c>
      <c r="R78" s="33" t="s">
        <v>117</v>
      </c>
      <c r="S78" s="5"/>
    </row>
    <row r="79" spans="1:19" s="10" customFormat="1" ht="15.95" customHeight="1" x14ac:dyDescent="0.25">
      <c r="A79" s="2">
        <f t="shared" si="1"/>
        <v>78</v>
      </c>
      <c r="B79" s="2" t="s">
        <v>17</v>
      </c>
      <c r="C79" s="3" t="s">
        <v>225</v>
      </c>
      <c r="D79" s="4" t="s">
        <v>318</v>
      </c>
      <c r="E79" s="3" t="s">
        <v>464</v>
      </c>
      <c r="F79" s="3" t="str">
        <f>IF(Tabela13[[#This Row],[dependência_nav_brasil]]="","",_xlfn.XLOOKUP(Tabela13[[#This Row],[dependência_nav_brasil]],Tabela1[DNB],Tabela1[Aeroporto],"",0,1))</f>
        <v>Macapá/AP</v>
      </c>
      <c r="G79" s="3" t="s">
        <v>114</v>
      </c>
      <c r="H79" s="7">
        <v>46181</v>
      </c>
      <c r="I79" s="7">
        <v>46183.5</v>
      </c>
      <c r="J79" s="7" t="s">
        <v>198</v>
      </c>
      <c r="K79" s="7" t="s">
        <v>210</v>
      </c>
      <c r="L79" s="36">
        <v>870.35</v>
      </c>
      <c r="M79" s="23">
        <v>345</v>
      </c>
      <c r="N79" s="14">
        <v>2.5</v>
      </c>
      <c r="O79" s="34">
        <f>Tabela13[[#This Row],[padrão_de_diária]]*Tabela13[[#This Row],[número_de_diárias]]</f>
        <v>862.5</v>
      </c>
      <c r="P79" s="30">
        <f>IFERROR(IF(Tabela13[[#This Row],[valor_total_das_passagens]]+Tabela13[[#This Row],[valor_total_diárias]]=0,0,Tabela13[[#This Row],[valor_total_das_passagens]]+Tabela13[[#This Row],[valor_total_diárias]]),0)</f>
        <v>1732.85</v>
      </c>
      <c r="Q79" s="31" t="s">
        <v>116</v>
      </c>
      <c r="R79" s="33" t="s">
        <v>117</v>
      </c>
      <c r="S79" s="5"/>
    </row>
    <row r="80" spans="1:19" s="10" customFormat="1" ht="15.95" customHeight="1" x14ac:dyDescent="0.25">
      <c r="A80" s="2">
        <f t="shared" si="1"/>
        <v>79</v>
      </c>
      <c r="B80" s="2" t="s">
        <v>35</v>
      </c>
      <c r="C80" s="3" t="s">
        <v>244</v>
      </c>
      <c r="D80" s="4" t="s">
        <v>337</v>
      </c>
      <c r="E80" s="3" t="s">
        <v>464</v>
      </c>
      <c r="F80" s="3" t="str">
        <f>IF(Tabela13[[#This Row],[dependência_nav_brasil]]="","",_xlfn.XLOOKUP(Tabela13[[#This Row],[dependência_nav_brasil]],Tabela1[DNB],Tabela1[Aeroporto],"",0,1))</f>
        <v>Navegantes/SC</v>
      </c>
      <c r="G80" s="3" t="s">
        <v>111</v>
      </c>
      <c r="H80" s="7">
        <v>46183</v>
      </c>
      <c r="I80" s="7">
        <v>46184.5</v>
      </c>
      <c r="J80" s="7" t="s">
        <v>198</v>
      </c>
      <c r="K80" s="7" t="s">
        <v>210</v>
      </c>
      <c r="L80" s="36">
        <v>2166.83</v>
      </c>
      <c r="M80" s="23">
        <v>345</v>
      </c>
      <c r="N80" s="14">
        <v>1.5</v>
      </c>
      <c r="O80" s="34">
        <f>Tabela13[[#This Row],[padrão_de_diária]]*Tabela13[[#This Row],[número_de_diárias]]</f>
        <v>517.5</v>
      </c>
      <c r="P80" s="30">
        <f>IFERROR(IF(Tabela13[[#This Row],[valor_total_das_passagens]]+Tabela13[[#This Row],[valor_total_diárias]]=0,0,Tabela13[[#This Row],[valor_total_das_passagens]]+Tabela13[[#This Row],[valor_total_diárias]]),0)</f>
        <v>2684.33</v>
      </c>
      <c r="Q80" s="31" t="s">
        <v>116</v>
      </c>
      <c r="R80" s="33" t="s">
        <v>117</v>
      </c>
      <c r="S80" s="5"/>
    </row>
    <row r="81" spans="1:19" s="10" customFormat="1" ht="15.95" customHeight="1" x14ac:dyDescent="0.25">
      <c r="A81" s="2">
        <f t="shared" si="1"/>
        <v>80</v>
      </c>
      <c r="B81" s="2" t="s">
        <v>60</v>
      </c>
      <c r="C81" s="3" t="s">
        <v>281</v>
      </c>
      <c r="D81" s="4" t="s">
        <v>369</v>
      </c>
      <c r="E81" s="3" t="s">
        <v>189</v>
      </c>
      <c r="F81" s="3" t="str">
        <f>IF(Tabela13[[#This Row],[dependência_nav_brasil]]="","",_xlfn.XLOOKUP(Tabela13[[#This Row],[dependência_nav_brasil]],Tabela1[DNB],Tabela1[Aeroporto],"",0,1))</f>
        <v>Parnaíba/PI</v>
      </c>
      <c r="G81" s="3" t="s">
        <v>405</v>
      </c>
      <c r="H81" s="7">
        <v>46193</v>
      </c>
      <c r="I81" s="7">
        <v>46200.5</v>
      </c>
      <c r="J81" s="7" t="s">
        <v>201</v>
      </c>
      <c r="K81" s="7" t="s">
        <v>197</v>
      </c>
      <c r="L81" s="36">
        <v>3933.76</v>
      </c>
      <c r="M81" s="23">
        <v>311</v>
      </c>
      <c r="N81" s="14">
        <v>7.5</v>
      </c>
      <c r="O81" s="34">
        <f>Tabela13[[#This Row],[padrão_de_diária]]*Tabela13[[#This Row],[número_de_diárias]]</f>
        <v>2332.5</v>
      </c>
      <c r="P81" s="30">
        <f>IFERROR(IF(Tabela13[[#This Row],[valor_total_das_passagens]]+Tabela13[[#This Row],[valor_total_diárias]]=0,0,Tabela13[[#This Row],[valor_total_das_passagens]]+Tabela13[[#This Row],[valor_total_diárias]]),0)</f>
        <v>6266.26</v>
      </c>
      <c r="Q81" s="31" t="s">
        <v>116</v>
      </c>
      <c r="R81" s="33" t="s">
        <v>443</v>
      </c>
      <c r="S81" s="5"/>
    </row>
    <row r="82" spans="1:19" s="10" customFormat="1" ht="15.95" customHeight="1" x14ac:dyDescent="0.25">
      <c r="A82" s="2">
        <f t="shared" si="1"/>
        <v>81</v>
      </c>
      <c r="B82" s="2" t="s">
        <v>18</v>
      </c>
      <c r="C82" s="3" t="s">
        <v>146</v>
      </c>
      <c r="D82" s="4" t="s">
        <v>151</v>
      </c>
      <c r="E82" s="3" t="s">
        <v>464</v>
      </c>
      <c r="F82" s="3" t="str">
        <f>IF(Tabela13[[#This Row],[dependência_nav_brasil]]="","",_xlfn.XLOOKUP(Tabela13[[#This Row],[dependência_nav_brasil]],Tabela1[DNB],Tabela1[Aeroporto],"",0,1))</f>
        <v>Palmas/TO</v>
      </c>
      <c r="G82" s="3" t="s">
        <v>141</v>
      </c>
      <c r="H82" s="7">
        <v>46185</v>
      </c>
      <c r="I82" s="7">
        <v>46188</v>
      </c>
      <c r="J82" s="7" t="s">
        <v>201</v>
      </c>
      <c r="K82" s="7" t="s">
        <v>210</v>
      </c>
      <c r="L82" s="36">
        <v>2318.15</v>
      </c>
      <c r="M82" s="23">
        <v>0</v>
      </c>
      <c r="N82" s="14">
        <v>0</v>
      </c>
      <c r="O82" s="34">
        <f>Tabela13[[#This Row],[padrão_de_diária]]*Tabela13[[#This Row],[número_de_diárias]]</f>
        <v>0</v>
      </c>
      <c r="P82" s="30">
        <f>IFERROR(IF(Tabela13[[#This Row],[valor_total_das_passagens]]+Tabela13[[#This Row],[valor_total_diárias]]=0,0,Tabela13[[#This Row],[valor_total_das_passagens]]+Tabela13[[#This Row],[valor_total_diárias]]),0)</f>
        <v>2318.15</v>
      </c>
      <c r="Q82" s="31" t="s">
        <v>116</v>
      </c>
      <c r="R82" s="33" t="s">
        <v>118</v>
      </c>
      <c r="S82" s="5"/>
    </row>
    <row r="83" spans="1:19" s="10" customFormat="1" ht="15.95" customHeight="1" x14ac:dyDescent="0.25">
      <c r="A83" s="2">
        <f t="shared" si="1"/>
        <v>82</v>
      </c>
      <c r="B83" s="2" t="s">
        <v>18</v>
      </c>
      <c r="C83" s="3" t="s">
        <v>246</v>
      </c>
      <c r="D83" s="4" t="s">
        <v>339</v>
      </c>
      <c r="E83" s="3" t="s">
        <v>464</v>
      </c>
      <c r="F83" s="3" t="str">
        <f>IF(Tabela13[[#This Row],[dependência_nav_brasil]]="","",_xlfn.XLOOKUP(Tabela13[[#This Row],[dependência_nav_brasil]],Tabela1[DNB],Tabela1[Aeroporto],"",0,1))</f>
        <v>Palmas/TO</v>
      </c>
      <c r="G83" s="3" t="s">
        <v>112</v>
      </c>
      <c r="H83" s="7">
        <v>46189</v>
      </c>
      <c r="I83" s="7">
        <v>46190.5</v>
      </c>
      <c r="J83" s="7" t="s">
        <v>198</v>
      </c>
      <c r="K83" s="7" t="s">
        <v>210</v>
      </c>
      <c r="L83" s="36">
        <v>1685.3999999999999</v>
      </c>
      <c r="M83" s="23">
        <v>345</v>
      </c>
      <c r="N83" s="14">
        <v>1.5</v>
      </c>
      <c r="O83" s="34">
        <f>Tabela13[[#This Row],[padrão_de_diária]]*Tabela13[[#This Row],[número_de_diárias]]</f>
        <v>517.5</v>
      </c>
      <c r="P83" s="30">
        <f>IFERROR(IF(Tabela13[[#This Row],[valor_total_das_passagens]]+Tabela13[[#This Row],[valor_total_diárias]]=0,0,Tabela13[[#This Row],[valor_total_das_passagens]]+Tabela13[[#This Row],[valor_total_diárias]]),0)</f>
        <v>2202.8999999999996</v>
      </c>
      <c r="Q83" s="31" t="s">
        <v>116</v>
      </c>
      <c r="R83" s="33" t="s">
        <v>117</v>
      </c>
      <c r="S83" s="5"/>
    </row>
    <row r="84" spans="1:19" s="10" customFormat="1" ht="15.95" customHeight="1" x14ac:dyDescent="0.25">
      <c r="A84" s="2">
        <f t="shared" si="1"/>
        <v>83</v>
      </c>
      <c r="B84" s="2" t="s">
        <v>18</v>
      </c>
      <c r="C84" s="3" t="s">
        <v>297</v>
      </c>
      <c r="D84" s="4" t="s">
        <v>384</v>
      </c>
      <c r="E84" s="3" t="s">
        <v>189</v>
      </c>
      <c r="F84" s="3" t="str">
        <f>IF(Tabela13[[#This Row],[dependência_nav_brasil]]="","",_xlfn.XLOOKUP(Tabela13[[#This Row],[dependência_nav_brasil]],Tabela1[DNB],Tabela1[Aeroporto],"",0,1))</f>
        <v>Palmas/TO</v>
      </c>
      <c r="G84" s="3" t="s">
        <v>111</v>
      </c>
      <c r="H84" s="7">
        <v>46190</v>
      </c>
      <c r="I84" s="7">
        <v>46191.5</v>
      </c>
      <c r="J84" s="7" t="s">
        <v>198</v>
      </c>
      <c r="K84" s="7" t="s">
        <v>210</v>
      </c>
      <c r="L84" s="21">
        <v>2179.17</v>
      </c>
      <c r="M84" s="21">
        <v>345</v>
      </c>
      <c r="N84" s="14">
        <v>1.5</v>
      </c>
      <c r="O84" s="34">
        <f>Tabela13[[#This Row],[padrão_de_diária]]*Tabela13[[#This Row],[número_de_diárias]]</f>
        <v>517.5</v>
      </c>
      <c r="P84" s="30">
        <f>IFERROR(IF(Tabela13[[#This Row],[valor_total_das_passagens]]+Tabela13[[#This Row],[valor_total_diárias]]=0,0,Tabela13[[#This Row],[valor_total_das_passagens]]+Tabela13[[#This Row],[valor_total_diárias]]),0)</f>
        <v>2696.67</v>
      </c>
      <c r="Q84" s="31" t="s">
        <v>116</v>
      </c>
      <c r="R84" s="33" t="s">
        <v>457</v>
      </c>
      <c r="S84" s="5"/>
    </row>
    <row r="85" spans="1:19" s="10" customFormat="1" ht="15.95" customHeight="1" x14ac:dyDescent="0.25">
      <c r="A85" s="2">
        <f t="shared" si="1"/>
        <v>84</v>
      </c>
      <c r="B85" s="2" t="s">
        <v>18</v>
      </c>
      <c r="C85" s="3" t="s">
        <v>297</v>
      </c>
      <c r="D85" s="4" t="s">
        <v>384</v>
      </c>
      <c r="E85" s="3" t="s">
        <v>189</v>
      </c>
      <c r="F85" s="3" t="str">
        <f>IF(Tabela13[[#This Row],[dependência_nav_brasil]]="","",_xlfn.XLOOKUP(Tabela13[[#This Row],[dependência_nav_brasil]],Tabela1[DNB],Tabela1[Aeroporto],"",0,1))</f>
        <v>Palmas/TO</v>
      </c>
      <c r="G85" s="3" t="s">
        <v>111</v>
      </c>
      <c r="H85" s="7">
        <v>46203</v>
      </c>
      <c r="I85" s="7">
        <v>46204.5</v>
      </c>
      <c r="J85" s="7" t="s">
        <v>198</v>
      </c>
      <c r="K85" s="7" t="s">
        <v>210</v>
      </c>
      <c r="L85" s="36">
        <v>4005.27</v>
      </c>
      <c r="M85" s="23">
        <v>345</v>
      </c>
      <c r="N85" s="14">
        <v>1.5</v>
      </c>
      <c r="O85" s="34">
        <f>Tabela13[[#This Row],[padrão_de_diária]]*Tabela13[[#This Row],[número_de_diárias]]</f>
        <v>517.5</v>
      </c>
      <c r="P85" s="30">
        <f>IFERROR(IF(Tabela13[[#This Row],[valor_total_das_passagens]]+Tabela13[[#This Row],[valor_total_diárias]]=0,0,Tabela13[[#This Row],[valor_total_das_passagens]]+Tabela13[[#This Row],[valor_total_diárias]]),0)</f>
        <v>4522.7700000000004</v>
      </c>
      <c r="Q85" s="31" t="s">
        <v>116</v>
      </c>
      <c r="R85" s="33" t="s">
        <v>117</v>
      </c>
      <c r="S85" s="5"/>
    </row>
    <row r="86" spans="1:19" s="10" customFormat="1" ht="15.95" customHeight="1" x14ac:dyDescent="0.25">
      <c r="A86" s="2">
        <f t="shared" si="1"/>
        <v>85</v>
      </c>
      <c r="B86" s="2" t="s">
        <v>31</v>
      </c>
      <c r="C86" s="3" t="s">
        <v>145</v>
      </c>
      <c r="D86" s="4" t="s">
        <v>150</v>
      </c>
      <c r="E86" s="3" t="s">
        <v>189</v>
      </c>
      <c r="F86" s="3" t="str">
        <f>IF(Tabela13[[#This Row],[dependência_nav_brasil]]="","",_xlfn.XLOOKUP(Tabela13[[#This Row],[dependência_nav_brasil]],Tabela1[DNB],Tabela1[Aeroporto],"",0,1))</f>
        <v>Pelotas/RS</v>
      </c>
      <c r="G86" s="3" t="s">
        <v>406</v>
      </c>
      <c r="H86" s="7">
        <v>46188</v>
      </c>
      <c r="I86" s="7">
        <v>46189.5</v>
      </c>
      <c r="J86" s="7" t="s">
        <v>199</v>
      </c>
      <c r="K86" s="7"/>
      <c r="L86" s="36">
        <v>0</v>
      </c>
      <c r="M86" s="23">
        <v>311</v>
      </c>
      <c r="N86" s="14">
        <v>1.5</v>
      </c>
      <c r="O86" s="34">
        <f>Tabela13[[#This Row],[padrão_de_diária]]*Tabela13[[#This Row],[número_de_diárias]]</f>
        <v>466.5</v>
      </c>
      <c r="P86" s="30">
        <f>IFERROR(IF(Tabela13[[#This Row],[valor_total_das_passagens]]+Tabela13[[#This Row],[valor_total_diárias]]=0,0,Tabela13[[#This Row],[valor_total_das_passagens]]+Tabela13[[#This Row],[valor_total_diárias]]),0)</f>
        <v>466.5</v>
      </c>
      <c r="Q86" s="31" t="s">
        <v>116</v>
      </c>
      <c r="R86" s="33" t="s">
        <v>453</v>
      </c>
      <c r="S86" s="5"/>
    </row>
    <row r="87" spans="1:19" s="10" customFormat="1" ht="15.95" customHeight="1" x14ac:dyDescent="0.25">
      <c r="A87" s="2">
        <f t="shared" si="1"/>
        <v>86</v>
      </c>
      <c r="B87" s="2" t="s">
        <v>57</v>
      </c>
      <c r="C87" s="3" t="s">
        <v>302</v>
      </c>
      <c r="D87" s="4" t="s">
        <v>388</v>
      </c>
      <c r="E87" s="3" t="s">
        <v>189</v>
      </c>
      <c r="F87" s="3" t="str">
        <f>IF(Tabela13[[#This Row],[dependência_nav_brasil]]="","",_xlfn.XLOOKUP(Tabela13[[#This Row],[dependência_nav_brasil]],Tabela1[DNB],Tabela1[Aeroporto],"",0,1))</f>
        <v>Petrolina/PE</v>
      </c>
      <c r="G87" s="3" t="s">
        <v>111</v>
      </c>
      <c r="H87" s="7">
        <v>46197</v>
      </c>
      <c r="I87" s="7">
        <v>46199.5</v>
      </c>
      <c r="J87" s="7" t="s">
        <v>198</v>
      </c>
      <c r="K87" s="7" t="s">
        <v>210</v>
      </c>
      <c r="L87" s="22">
        <v>4396.17</v>
      </c>
      <c r="M87" s="21">
        <v>345</v>
      </c>
      <c r="N87" s="14">
        <v>2.5</v>
      </c>
      <c r="O87" s="34">
        <f>Tabela13[[#This Row],[padrão_de_diária]]*Tabela13[[#This Row],[número_de_diárias]]</f>
        <v>862.5</v>
      </c>
      <c r="P87" s="37">
        <f>IFERROR(IF(Tabela13[[#This Row],[valor_total_das_passagens]]+Tabela13[[#This Row],[valor_total_diárias]]=0,0,Tabela13[[#This Row],[valor_total_das_passagens]]+Tabela13[[#This Row],[valor_total_diárias]]),0)</f>
        <v>5258.67</v>
      </c>
      <c r="Q87" s="31" t="s">
        <v>116</v>
      </c>
      <c r="R87" s="33" t="s">
        <v>460</v>
      </c>
      <c r="S87" s="5"/>
    </row>
    <row r="88" spans="1:19" s="10" customFormat="1" ht="15.95" customHeight="1" x14ac:dyDescent="0.25">
      <c r="A88" s="2">
        <f t="shared" si="1"/>
        <v>87</v>
      </c>
      <c r="B88" s="2" t="s">
        <v>56</v>
      </c>
      <c r="C88" s="3" t="s">
        <v>247</v>
      </c>
      <c r="D88" s="4" t="s">
        <v>340</v>
      </c>
      <c r="E88" s="3" t="s">
        <v>189</v>
      </c>
      <c r="F88" s="3" t="str">
        <f>IF(Tabela13[[#This Row],[dependência_nav_brasil]]="","",_xlfn.XLOOKUP(Tabela13[[#This Row],[dependência_nav_brasil]],Tabela1[DNB],Tabela1[Aeroporto],"",0,1))</f>
        <v>Ponta Porã/MS</v>
      </c>
      <c r="G88" s="3" t="s">
        <v>111</v>
      </c>
      <c r="H88" s="7">
        <v>46202</v>
      </c>
      <c r="I88" s="7">
        <v>46204.5</v>
      </c>
      <c r="J88" s="7" t="s">
        <v>201</v>
      </c>
      <c r="K88" s="7" t="s">
        <v>208</v>
      </c>
      <c r="L88" s="22">
        <v>3359.13</v>
      </c>
      <c r="M88" s="21">
        <v>345</v>
      </c>
      <c r="N88" s="14">
        <v>2.5</v>
      </c>
      <c r="O88" s="34">
        <f>Tabela13[[#This Row],[padrão_de_diária]]*Tabela13[[#This Row],[número_de_diárias]]</f>
        <v>862.5</v>
      </c>
      <c r="P88" s="30">
        <f>IFERROR(IF(Tabela13[[#This Row],[valor_total_das_passagens]]+Tabela13[[#This Row],[valor_total_diárias]]=0,0,Tabela13[[#This Row],[valor_total_das_passagens]]+Tabela13[[#This Row],[valor_total_diárias]]),0)</f>
        <v>4221.63</v>
      </c>
      <c r="Q88" s="31" t="s">
        <v>116</v>
      </c>
      <c r="R88" s="33" t="s">
        <v>117</v>
      </c>
      <c r="S88" s="5"/>
    </row>
    <row r="89" spans="1:19" s="10" customFormat="1" ht="15.95" customHeight="1" x14ac:dyDescent="0.25">
      <c r="A89" s="2">
        <f t="shared" si="1"/>
        <v>88</v>
      </c>
      <c r="B89" s="2" t="s">
        <v>56</v>
      </c>
      <c r="C89" s="3" t="s">
        <v>301</v>
      </c>
      <c r="D89" s="4" t="s">
        <v>387</v>
      </c>
      <c r="E89" s="3" t="s">
        <v>189</v>
      </c>
      <c r="F89" s="3" t="str">
        <f>IF(Tabela13[[#This Row],[dependência_nav_brasil]]="","",_xlfn.XLOOKUP(Tabela13[[#This Row],[dependência_nav_brasil]],Tabela1[DNB],Tabela1[Aeroporto],"",0,1))</f>
        <v>Ponta Porã/MS</v>
      </c>
      <c r="G89" s="3" t="s">
        <v>111</v>
      </c>
      <c r="H89" s="7">
        <v>46197</v>
      </c>
      <c r="I89" s="7">
        <v>46199.5</v>
      </c>
      <c r="J89" s="7" t="s">
        <v>201</v>
      </c>
      <c r="K89" s="7" t="s">
        <v>208</v>
      </c>
      <c r="L89" s="36">
        <v>4929.13</v>
      </c>
      <c r="M89" s="23">
        <v>345</v>
      </c>
      <c r="N89" s="14">
        <v>2.5</v>
      </c>
      <c r="O89" s="34">
        <f>Tabela13[[#This Row],[padrão_de_diária]]*Tabela13[[#This Row],[número_de_diárias]]</f>
        <v>862.5</v>
      </c>
      <c r="P89" s="30">
        <f>IFERROR(IF(Tabela13[[#This Row],[valor_total_das_passagens]]+Tabela13[[#This Row],[valor_total_diárias]]=0,0,Tabela13[[#This Row],[valor_total_das_passagens]]+Tabela13[[#This Row],[valor_total_diárias]]),0)</f>
        <v>5791.63</v>
      </c>
      <c r="Q89" s="31" t="s">
        <v>116</v>
      </c>
      <c r="R89" s="33" t="s">
        <v>460</v>
      </c>
      <c r="S89" s="5"/>
    </row>
    <row r="90" spans="1:19" s="10" customFormat="1" ht="15.95" customHeight="1" x14ac:dyDescent="0.25">
      <c r="A90" s="2">
        <f t="shared" si="1"/>
        <v>89</v>
      </c>
      <c r="B90" s="2" t="s">
        <v>19</v>
      </c>
      <c r="C90" s="3" t="s">
        <v>250</v>
      </c>
      <c r="D90" s="4" t="s">
        <v>343</v>
      </c>
      <c r="E90" s="3" t="s">
        <v>464</v>
      </c>
      <c r="F90" s="3" t="str">
        <f>IF(Tabela13[[#This Row],[dependência_nav_brasil]]="","",_xlfn.XLOOKUP(Tabela13[[#This Row],[dependência_nav_brasil]],Tabela1[DNB],Tabela1[Aeroporto],"",0,1))</f>
        <v>Rio de Janeiro/RJ</v>
      </c>
      <c r="G90" s="3" t="s">
        <v>213</v>
      </c>
      <c r="H90" s="7">
        <v>46182</v>
      </c>
      <c r="I90" s="7">
        <v>46220.5</v>
      </c>
      <c r="J90" s="7" t="s">
        <v>199</v>
      </c>
      <c r="K90" s="7"/>
      <c r="L90" s="36">
        <v>0</v>
      </c>
      <c r="M90" s="23">
        <v>345</v>
      </c>
      <c r="N90" s="14">
        <v>38.5</v>
      </c>
      <c r="O90" s="34">
        <f>Tabela13[[#This Row],[padrão_de_diária]]*Tabela13[[#This Row],[número_de_diárias]]</f>
        <v>13282.5</v>
      </c>
      <c r="P90" s="30">
        <f>IFERROR(IF(Tabela13[[#This Row],[valor_total_das_passagens]]+Tabela13[[#This Row],[valor_total_diárias]]=0,0,Tabela13[[#This Row],[valor_total_das_passagens]]+Tabela13[[#This Row],[valor_total_diárias]]),0)</f>
        <v>13282.5</v>
      </c>
      <c r="Q90" s="31" t="s">
        <v>188</v>
      </c>
      <c r="R90" s="33" t="s">
        <v>423</v>
      </c>
      <c r="S90" s="5"/>
    </row>
    <row r="91" spans="1:19" s="10" customFormat="1" ht="15.95" customHeight="1" x14ac:dyDescent="0.25">
      <c r="A91" s="2">
        <f t="shared" si="1"/>
        <v>90</v>
      </c>
      <c r="B91" s="2" t="s">
        <v>19</v>
      </c>
      <c r="C91" s="3" t="s">
        <v>252</v>
      </c>
      <c r="D91" s="4" t="s">
        <v>345</v>
      </c>
      <c r="E91" s="3" t="s">
        <v>464</v>
      </c>
      <c r="F91" s="3" t="str">
        <f>IF(Tabela13[[#This Row],[dependência_nav_brasil]]="","",_xlfn.XLOOKUP(Tabela13[[#This Row],[dependência_nav_brasil]],Tabela1[DNB],Tabela1[Aeroporto],"",0,1))</f>
        <v>Rio de Janeiro/RJ</v>
      </c>
      <c r="G91" s="3" t="s">
        <v>213</v>
      </c>
      <c r="H91" s="7">
        <v>46182</v>
      </c>
      <c r="I91" s="7">
        <v>46220.5</v>
      </c>
      <c r="J91" s="42" t="s">
        <v>200</v>
      </c>
      <c r="K91" s="7"/>
      <c r="L91" s="36">
        <v>0</v>
      </c>
      <c r="M91" s="23">
        <v>345</v>
      </c>
      <c r="N91" s="14">
        <v>38.5</v>
      </c>
      <c r="O91" s="34">
        <f>Tabela13[[#This Row],[padrão_de_diária]]*Tabela13[[#This Row],[número_de_diárias]]</f>
        <v>13282.5</v>
      </c>
      <c r="P91" s="30">
        <f>IFERROR(IF(Tabela13[[#This Row],[valor_total_das_passagens]]+Tabela13[[#This Row],[valor_total_diárias]]=0,0,Tabela13[[#This Row],[valor_total_das_passagens]]+Tabela13[[#This Row],[valor_total_diárias]]),0)</f>
        <v>13282.5</v>
      </c>
      <c r="Q91" s="31" t="s">
        <v>188</v>
      </c>
      <c r="R91" s="33" t="s">
        <v>424</v>
      </c>
      <c r="S91" s="5"/>
    </row>
    <row r="92" spans="1:19" s="10" customFormat="1" ht="15.95" customHeight="1" x14ac:dyDescent="0.25">
      <c r="A92" s="2">
        <f t="shared" si="1"/>
        <v>91</v>
      </c>
      <c r="B92" s="2" t="s">
        <v>19</v>
      </c>
      <c r="C92" s="3" t="s">
        <v>253</v>
      </c>
      <c r="D92" s="4" t="s">
        <v>346</v>
      </c>
      <c r="E92" s="3" t="s">
        <v>191</v>
      </c>
      <c r="F92" s="3" t="str">
        <f>IF(Tabela13[[#This Row],[dependência_nav_brasil]]="","",_xlfn.XLOOKUP(Tabela13[[#This Row],[dependência_nav_brasil]],Tabela1[DNB],Tabela1[Aeroporto],"",0,1))</f>
        <v>Rio de Janeiro/RJ</v>
      </c>
      <c r="G92" s="3" t="s">
        <v>213</v>
      </c>
      <c r="H92" s="7">
        <v>46182</v>
      </c>
      <c r="I92" s="7">
        <v>46220.5</v>
      </c>
      <c r="J92" s="7" t="s">
        <v>199</v>
      </c>
      <c r="K92" s="7"/>
      <c r="L92" s="36">
        <v>0</v>
      </c>
      <c r="M92" s="23">
        <v>438</v>
      </c>
      <c r="N92" s="14">
        <v>38.5</v>
      </c>
      <c r="O92" s="34">
        <f>Tabela13[[#This Row],[padrão_de_diária]]*Tabela13[[#This Row],[número_de_diárias]]</f>
        <v>16863</v>
      </c>
      <c r="P92" s="30">
        <f>IFERROR(IF(Tabela13[[#This Row],[valor_total_das_passagens]]+Tabela13[[#This Row],[valor_total_diárias]]=0,0,Tabela13[[#This Row],[valor_total_das_passagens]]+Tabela13[[#This Row],[valor_total_diárias]]),0)</f>
        <v>16863</v>
      </c>
      <c r="Q92" s="31" t="s">
        <v>188</v>
      </c>
      <c r="R92" s="33" t="s">
        <v>425</v>
      </c>
      <c r="S92" s="5"/>
    </row>
    <row r="93" spans="1:19" s="10" customFormat="1" ht="15.95" customHeight="1" x14ac:dyDescent="0.25">
      <c r="A93" s="2">
        <f t="shared" si="1"/>
        <v>92</v>
      </c>
      <c r="B93" s="2" t="s">
        <v>19</v>
      </c>
      <c r="C93" s="3" t="s">
        <v>260</v>
      </c>
      <c r="D93" s="4" t="s">
        <v>352</v>
      </c>
      <c r="E93" s="3" t="s">
        <v>464</v>
      </c>
      <c r="F93" s="3" t="str">
        <f>IF(Tabela13[[#This Row],[dependência_nav_brasil]]="","",_xlfn.XLOOKUP(Tabela13[[#This Row],[dependência_nav_brasil]],Tabela1[DNB],Tabela1[Aeroporto],"",0,1))</f>
        <v>Rio de Janeiro/RJ</v>
      </c>
      <c r="G93" s="3" t="s">
        <v>213</v>
      </c>
      <c r="H93" s="7">
        <v>46188</v>
      </c>
      <c r="I93" s="7">
        <v>46192.5</v>
      </c>
      <c r="J93" s="7" t="s">
        <v>199</v>
      </c>
      <c r="K93" s="7"/>
      <c r="L93" s="36">
        <v>0</v>
      </c>
      <c r="M93" s="23">
        <v>438</v>
      </c>
      <c r="N93" s="14">
        <v>4.5</v>
      </c>
      <c r="O93" s="34">
        <f>Tabela13[[#This Row],[padrão_de_diária]]*Tabela13[[#This Row],[número_de_diárias]]</f>
        <v>1971</v>
      </c>
      <c r="P93" s="30">
        <f>IFERROR(IF(Tabela13[[#This Row],[valor_total_das_passagens]]+Tabela13[[#This Row],[valor_total_diárias]]=0,0,Tabela13[[#This Row],[valor_total_das_passagens]]+Tabela13[[#This Row],[valor_total_diárias]]),0)</f>
        <v>1971</v>
      </c>
      <c r="Q93" s="31" t="s">
        <v>188</v>
      </c>
      <c r="R93" s="43" t="s">
        <v>487</v>
      </c>
      <c r="S93" s="5"/>
    </row>
    <row r="94" spans="1:19" s="10" customFormat="1" ht="15.95" customHeight="1" x14ac:dyDescent="0.25">
      <c r="A94" s="2">
        <f t="shared" si="1"/>
        <v>93</v>
      </c>
      <c r="B94" s="2" t="s">
        <v>19</v>
      </c>
      <c r="C94" s="3" t="s">
        <v>262</v>
      </c>
      <c r="D94" s="4" t="s">
        <v>354</v>
      </c>
      <c r="E94" s="3" t="s">
        <v>464</v>
      </c>
      <c r="F94" s="3" t="str">
        <f>IF(Tabela13[[#This Row],[dependência_nav_brasil]]="","",_xlfn.XLOOKUP(Tabela13[[#This Row],[dependência_nav_brasil]],Tabela1[DNB],Tabela1[Aeroporto],"",0,1))</f>
        <v>Rio de Janeiro/RJ</v>
      </c>
      <c r="G94" s="3" t="s">
        <v>213</v>
      </c>
      <c r="H94" s="7">
        <v>46188</v>
      </c>
      <c r="I94" s="7">
        <v>46220.5</v>
      </c>
      <c r="J94" s="7" t="s">
        <v>199</v>
      </c>
      <c r="K94" s="7"/>
      <c r="L94" s="36">
        <v>0</v>
      </c>
      <c r="M94" s="23">
        <v>345</v>
      </c>
      <c r="N94" s="14">
        <v>32.5</v>
      </c>
      <c r="O94" s="34">
        <f>Tabela13[[#This Row],[padrão_de_diária]]*Tabela13[[#This Row],[número_de_diárias]]</f>
        <v>11212.5</v>
      </c>
      <c r="P94" s="30">
        <f>IFERROR(IF(Tabela13[[#This Row],[valor_total_das_passagens]]+Tabela13[[#This Row],[valor_total_diárias]]=0,0,Tabela13[[#This Row],[valor_total_das_passagens]]+Tabela13[[#This Row],[valor_total_diárias]]),0)</f>
        <v>11212.5</v>
      </c>
      <c r="Q94" s="31" t="s">
        <v>188</v>
      </c>
      <c r="R94" s="33" t="s">
        <v>423</v>
      </c>
      <c r="S94" s="5"/>
    </row>
    <row r="95" spans="1:19" s="10" customFormat="1" ht="15.95" customHeight="1" x14ac:dyDescent="0.25">
      <c r="A95" s="2">
        <f t="shared" si="1"/>
        <v>94</v>
      </c>
      <c r="B95" s="2" t="s">
        <v>19</v>
      </c>
      <c r="C95" s="3" t="s">
        <v>279</v>
      </c>
      <c r="D95" s="4" t="s">
        <v>367</v>
      </c>
      <c r="E95" s="3" t="s">
        <v>464</v>
      </c>
      <c r="F95" s="3" t="str">
        <f>IF(Tabela13[[#This Row],[dependência_nav_brasil]]="","",_xlfn.XLOOKUP(Tabela13[[#This Row],[dependência_nav_brasil]],Tabela1[DNB],Tabela1[Aeroporto],"",0,1))</f>
        <v>Rio de Janeiro/RJ</v>
      </c>
      <c r="G95" s="3" t="s">
        <v>213</v>
      </c>
      <c r="H95" s="7">
        <v>46195</v>
      </c>
      <c r="I95" s="7">
        <v>46199.5</v>
      </c>
      <c r="J95" s="7" t="s">
        <v>199</v>
      </c>
      <c r="K95" s="7"/>
      <c r="L95" s="22">
        <v>0</v>
      </c>
      <c r="M95" s="21">
        <v>345</v>
      </c>
      <c r="N95" s="14">
        <v>4.5</v>
      </c>
      <c r="O95" s="34">
        <f>Tabela13[[#This Row],[padrão_de_diária]]*Tabela13[[#This Row],[número_de_diárias]]</f>
        <v>1552.5</v>
      </c>
      <c r="P95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95" s="31" t="s">
        <v>188</v>
      </c>
      <c r="R95" s="33" t="s">
        <v>441</v>
      </c>
      <c r="S95" s="5"/>
    </row>
    <row r="96" spans="1:19" s="10" customFormat="1" ht="15.95" customHeight="1" x14ac:dyDescent="0.25">
      <c r="A96" s="2">
        <f t="shared" si="1"/>
        <v>95</v>
      </c>
      <c r="B96" s="2" t="s">
        <v>19</v>
      </c>
      <c r="C96" s="3" t="s">
        <v>164</v>
      </c>
      <c r="D96" s="4" t="s">
        <v>178</v>
      </c>
      <c r="E96" s="3" t="s">
        <v>464</v>
      </c>
      <c r="F96" s="3" t="str">
        <f>IF(Tabela13[[#This Row],[dependência_nav_brasil]]="","",_xlfn.XLOOKUP(Tabela13[[#This Row],[dependência_nav_brasil]],Tabela1[DNB],Tabela1[Aeroporto],"",0,1))</f>
        <v>Rio de Janeiro/RJ</v>
      </c>
      <c r="G96" s="3" t="s">
        <v>213</v>
      </c>
      <c r="H96" s="7">
        <v>46195</v>
      </c>
      <c r="I96" s="7">
        <v>46199.5</v>
      </c>
      <c r="J96" s="7" t="s">
        <v>199</v>
      </c>
      <c r="K96" s="7"/>
      <c r="L96" s="36">
        <v>0</v>
      </c>
      <c r="M96" s="23">
        <v>345</v>
      </c>
      <c r="N96" s="14">
        <v>4.5</v>
      </c>
      <c r="O96" s="34">
        <f>Tabela13[[#This Row],[padrão_de_diária]]*Tabela13[[#This Row],[número_de_diárias]]</f>
        <v>1552.5</v>
      </c>
      <c r="P96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96" s="31" t="s">
        <v>188</v>
      </c>
      <c r="R96" s="33" t="s">
        <v>441</v>
      </c>
      <c r="S96" s="5"/>
    </row>
    <row r="97" spans="1:19" s="10" customFormat="1" ht="15.95" customHeight="1" x14ac:dyDescent="0.25">
      <c r="A97" s="2">
        <f t="shared" si="1"/>
        <v>96</v>
      </c>
      <c r="B97" s="2" t="s">
        <v>19</v>
      </c>
      <c r="C97" s="3" t="s">
        <v>280</v>
      </c>
      <c r="D97" s="4" t="s">
        <v>368</v>
      </c>
      <c r="E97" s="3" t="s">
        <v>464</v>
      </c>
      <c r="F97" s="3" t="str">
        <f>IF(Tabela13[[#This Row],[dependência_nav_brasil]]="","",_xlfn.XLOOKUP(Tabela13[[#This Row],[dependência_nav_brasil]],Tabela1[DNB],Tabela1[Aeroporto],"",0,1))</f>
        <v>Rio de Janeiro/RJ</v>
      </c>
      <c r="G97" s="3" t="s">
        <v>213</v>
      </c>
      <c r="H97" s="7">
        <v>46195</v>
      </c>
      <c r="I97" s="7">
        <v>46199.5</v>
      </c>
      <c r="J97" s="7" t="s">
        <v>199</v>
      </c>
      <c r="K97" s="7"/>
      <c r="L97" s="36">
        <v>0</v>
      </c>
      <c r="M97" s="23">
        <v>345</v>
      </c>
      <c r="N97" s="14">
        <v>4.5</v>
      </c>
      <c r="O97" s="34">
        <f>Tabela13[[#This Row],[padrão_de_diária]]*Tabela13[[#This Row],[número_de_diárias]]</f>
        <v>1552.5</v>
      </c>
      <c r="P97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97" s="31" t="s">
        <v>188</v>
      </c>
      <c r="R97" s="33" t="s">
        <v>441</v>
      </c>
      <c r="S97" s="5"/>
    </row>
    <row r="98" spans="1:19" s="10" customFormat="1" ht="15.95" customHeight="1" x14ac:dyDescent="0.25">
      <c r="A98" s="2">
        <f t="shared" si="1"/>
        <v>97</v>
      </c>
      <c r="B98" s="2" t="s">
        <v>19</v>
      </c>
      <c r="C98" s="3" t="s">
        <v>288</v>
      </c>
      <c r="D98" s="4" t="s">
        <v>376</v>
      </c>
      <c r="E98" s="3" t="s">
        <v>464</v>
      </c>
      <c r="F98" s="3" t="str">
        <f>IF(Tabela13[[#This Row],[dependência_nav_brasil]]="","",_xlfn.XLOOKUP(Tabela13[[#This Row],[dependência_nav_brasil]],Tabela1[DNB],Tabela1[Aeroporto],"",0,1))</f>
        <v>Rio de Janeiro/RJ</v>
      </c>
      <c r="G98" s="3" t="s">
        <v>213</v>
      </c>
      <c r="H98" s="7">
        <v>46202</v>
      </c>
      <c r="I98" s="7">
        <v>46206.5</v>
      </c>
      <c r="J98" s="7" t="s">
        <v>200</v>
      </c>
      <c r="K98" s="7"/>
      <c r="L98" s="36">
        <v>0</v>
      </c>
      <c r="M98" s="23">
        <v>345</v>
      </c>
      <c r="N98" s="14">
        <v>4.5</v>
      </c>
      <c r="O98" s="34">
        <f>Tabela13[[#This Row],[padrão_de_diária]]*Tabela13[[#This Row],[número_de_diárias]]</f>
        <v>1552.5</v>
      </c>
      <c r="P98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98" s="31" t="s">
        <v>188</v>
      </c>
      <c r="R98" s="33" t="s">
        <v>447</v>
      </c>
      <c r="S98" s="5"/>
    </row>
    <row r="99" spans="1:19" s="10" customFormat="1" ht="15.95" customHeight="1" x14ac:dyDescent="0.25">
      <c r="A99" s="2">
        <f t="shared" si="1"/>
        <v>98</v>
      </c>
      <c r="B99" s="2" t="s">
        <v>19</v>
      </c>
      <c r="C99" s="3" t="s">
        <v>289</v>
      </c>
      <c r="D99" s="4" t="s">
        <v>377</v>
      </c>
      <c r="E99" s="3" t="s">
        <v>464</v>
      </c>
      <c r="F99" s="3" t="str">
        <f>IF(Tabela13[[#This Row],[dependência_nav_brasil]]="","",_xlfn.XLOOKUP(Tabela13[[#This Row],[dependência_nav_brasil]],Tabela1[DNB],Tabela1[Aeroporto],"",0,1))</f>
        <v>Rio de Janeiro/RJ</v>
      </c>
      <c r="G99" s="3" t="s">
        <v>213</v>
      </c>
      <c r="H99" s="7">
        <v>46202</v>
      </c>
      <c r="I99" s="7">
        <v>46206.5</v>
      </c>
      <c r="J99" s="7" t="s">
        <v>199</v>
      </c>
      <c r="K99" s="7"/>
      <c r="L99" s="36">
        <v>0</v>
      </c>
      <c r="M99" s="23">
        <v>345</v>
      </c>
      <c r="N99" s="14">
        <v>4.5</v>
      </c>
      <c r="O99" s="34">
        <f>Tabela13[[#This Row],[padrão_de_diária]]*Tabela13[[#This Row],[número_de_diárias]]</f>
        <v>1552.5</v>
      </c>
      <c r="P99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99" s="31" t="s">
        <v>188</v>
      </c>
      <c r="R99" s="33" t="s">
        <v>448</v>
      </c>
      <c r="S99" s="5"/>
    </row>
    <row r="100" spans="1:19" s="10" customFormat="1" ht="15.95" customHeight="1" x14ac:dyDescent="0.25">
      <c r="A100" s="2">
        <f t="shared" si="1"/>
        <v>99</v>
      </c>
      <c r="B100" s="2" t="s">
        <v>19</v>
      </c>
      <c r="C100" s="3" t="s">
        <v>296</v>
      </c>
      <c r="D100" s="4" t="s">
        <v>383</v>
      </c>
      <c r="E100" s="3" t="s">
        <v>464</v>
      </c>
      <c r="F100" s="3" t="str">
        <f>IF(Tabela13[[#This Row],[dependência_nav_brasil]]="","",_xlfn.XLOOKUP(Tabela13[[#This Row],[dependência_nav_brasil]],Tabela1[DNB],Tabela1[Aeroporto],"",0,1))</f>
        <v>Rio de Janeiro/RJ</v>
      </c>
      <c r="G100" s="3" t="s">
        <v>213</v>
      </c>
      <c r="H100" s="7">
        <v>46202</v>
      </c>
      <c r="I100" s="7">
        <v>46206.5</v>
      </c>
      <c r="J100" s="7" t="s">
        <v>199</v>
      </c>
      <c r="K100" s="7"/>
      <c r="L100" s="36">
        <v>0</v>
      </c>
      <c r="M100" s="23">
        <v>345</v>
      </c>
      <c r="N100" s="14">
        <v>4.5</v>
      </c>
      <c r="O100" s="34">
        <f>Tabela13[[#This Row],[padrão_de_diária]]*Tabela13[[#This Row],[número_de_diárias]]</f>
        <v>1552.5</v>
      </c>
      <c r="P100" s="30">
        <f>IFERROR(IF(Tabela13[[#This Row],[valor_total_das_passagens]]+Tabela13[[#This Row],[valor_total_diárias]]=0,0,Tabela13[[#This Row],[valor_total_das_passagens]]+Tabela13[[#This Row],[valor_total_diárias]]),0)</f>
        <v>1552.5</v>
      </c>
      <c r="Q100" s="31" t="s">
        <v>188</v>
      </c>
      <c r="R100" s="33" t="s">
        <v>456</v>
      </c>
      <c r="S100" s="5"/>
    </row>
    <row r="101" spans="1:19" s="10" customFormat="1" ht="15.95" customHeight="1" x14ac:dyDescent="0.25">
      <c r="A101" s="2">
        <f t="shared" si="1"/>
        <v>100</v>
      </c>
      <c r="B101" s="2" t="s">
        <v>20</v>
      </c>
      <c r="C101" s="3" t="s">
        <v>233</v>
      </c>
      <c r="D101" s="4" t="s">
        <v>326</v>
      </c>
      <c r="E101" s="3" t="s">
        <v>464</v>
      </c>
      <c r="F101" s="3" t="str">
        <f>IF(Tabela13[[#This Row],[dependência_nav_brasil]]="","",_xlfn.XLOOKUP(Tabela13[[#This Row],[dependência_nav_brasil]],Tabela1[DNB],Tabela1[Aeroporto],"",0,1))</f>
        <v>Ribeirão Preto/SP</v>
      </c>
      <c r="G101" s="3" t="s">
        <v>111</v>
      </c>
      <c r="H101" s="7">
        <v>46188</v>
      </c>
      <c r="I101" s="7">
        <v>46189.5</v>
      </c>
      <c r="J101" s="7" t="s">
        <v>199</v>
      </c>
      <c r="K101" s="7"/>
      <c r="L101" s="36">
        <v>0</v>
      </c>
      <c r="M101" s="23">
        <v>345</v>
      </c>
      <c r="N101" s="14">
        <v>1.5</v>
      </c>
      <c r="O101" s="34">
        <f>Tabela13[[#This Row],[padrão_de_diária]]*Tabela13[[#This Row],[número_de_diárias]]</f>
        <v>517.5</v>
      </c>
      <c r="P101" s="30">
        <f>IFERROR(IF(Tabela13[[#This Row],[valor_total_das_passagens]]+Tabela13[[#This Row],[valor_total_diárias]]=0,0,Tabela13[[#This Row],[valor_total_das_passagens]]+Tabela13[[#This Row],[valor_total_diárias]]),0)</f>
        <v>517.5</v>
      </c>
      <c r="Q101" s="31" t="s">
        <v>116</v>
      </c>
      <c r="R101" s="33" t="s">
        <v>117</v>
      </c>
      <c r="S101" s="5"/>
    </row>
    <row r="102" spans="1:19" s="10" customFormat="1" ht="15.95" customHeight="1" x14ac:dyDescent="0.25">
      <c r="A102" s="2">
        <f t="shared" si="1"/>
        <v>101</v>
      </c>
      <c r="B102" s="2" t="s">
        <v>20</v>
      </c>
      <c r="C102" s="3" t="s">
        <v>287</v>
      </c>
      <c r="D102" s="4" t="s">
        <v>375</v>
      </c>
      <c r="E102" s="3" t="s">
        <v>464</v>
      </c>
      <c r="F102" s="3" t="str">
        <f>IF(Tabela13[[#This Row],[dependência_nav_brasil]]="","",_xlfn.XLOOKUP(Tabela13[[#This Row],[dependência_nav_brasil]],Tabela1[DNB],Tabela1[Aeroporto],"",0,1))</f>
        <v>Ribeirão Preto/SP</v>
      </c>
      <c r="G102" s="3" t="s">
        <v>131</v>
      </c>
      <c r="H102" s="7">
        <v>46202</v>
      </c>
      <c r="I102" s="7">
        <v>46202.5</v>
      </c>
      <c r="J102" s="7" t="s">
        <v>198</v>
      </c>
      <c r="K102" s="7"/>
      <c r="L102" s="36">
        <v>0</v>
      </c>
      <c r="M102" s="23">
        <v>311</v>
      </c>
      <c r="N102" s="14">
        <v>0.5</v>
      </c>
      <c r="O102" s="34">
        <f>Tabela13[[#This Row],[padrão_de_diária]]*Tabela13[[#This Row],[número_de_diárias]]</f>
        <v>155.5</v>
      </c>
      <c r="P102" s="30">
        <f>IFERROR(IF(Tabela13[[#This Row],[valor_total_das_passagens]]+Tabela13[[#This Row],[valor_total_diárias]]=0,0,Tabela13[[#This Row],[valor_total_das_passagens]]+Tabela13[[#This Row],[valor_total_diárias]]),0)</f>
        <v>155.5</v>
      </c>
      <c r="Q102" s="31" t="s">
        <v>116</v>
      </c>
      <c r="R102" s="33" t="s">
        <v>134</v>
      </c>
      <c r="S102" s="5"/>
    </row>
    <row r="103" spans="1:19" s="10" customFormat="1" ht="15.95" customHeight="1" x14ac:dyDescent="0.25">
      <c r="A103" s="2">
        <f t="shared" si="1"/>
        <v>102</v>
      </c>
      <c r="B103" s="2" t="s">
        <v>21</v>
      </c>
      <c r="C103" s="3" t="s">
        <v>230</v>
      </c>
      <c r="D103" s="4" t="s">
        <v>323</v>
      </c>
      <c r="E103" s="3" t="s">
        <v>464</v>
      </c>
      <c r="F103" s="3" t="str">
        <f>IF(Tabela13[[#This Row],[dependência_nav_brasil]]="","",_xlfn.XLOOKUP(Tabela13[[#This Row],[dependência_nav_brasil]],Tabela1[DNB],Tabela1[Aeroporto],"",0,1))</f>
        <v>Santarém/PA</v>
      </c>
      <c r="G103" s="3" t="s">
        <v>396</v>
      </c>
      <c r="H103" s="7">
        <v>46188</v>
      </c>
      <c r="I103" s="7">
        <v>46192.5</v>
      </c>
      <c r="J103" s="7" t="s">
        <v>198</v>
      </c>
      <c r="K103" s="7" t="s">
        <v>197</v>
      </c>
      <c r="L103" s="36">
        <v>3312.9100000000003</v>
      </c>
      <c r="M103" s="23">
        <v>345</v>
      </c>
      <c r="N103" s="14">
        <v>4.5</v>
      </c>
      <c r="O103" s="34">
        <f>Tabela13[[#This Row],[padrão_de_diária]]*Tabela13[[#This Row],[número_de_diárias]]</f>
        <v>1552.5</v>
      </c>
      <c r="P103" s="30">
        <f>IFERROR(IF(Tabela13[[#This Row],[valor_total_das_passagens]]+Tabela13[[#This Row],[valor_total_diárias]]=0,0,Tabela13[[#This Row],[valor_total_das_passagens]]+Tabela13[[#This Row],[valor_total_diárias]]),0)</f>
        <v>4865.41</v>
      </c>
      <c r="Q103" s="31" t="s">
        <v>116</v>
      </c>
      <c r="R103" s="33" t="s">
        <v>413</v>
      </c>
      <c r="S103" s="5"/>
    </row>
    <row r="104" spans="1:19" s="10" customFormat="1" ht="15.95" customHeight="1" x14ac:dyDescent="0.25">
      <c r="A104" s="2">
        <f t="shared" si="1"/>
        <v>103</v>
      </c>
      <c r="B104" s="2" t="s">
        <v>21</v>
      </c>
      <c r="C104" s="3" t="s">
        <v>245</v>
      </c>
      <c r="D104" s="4" t="s">
        <v>338</v>
      </c>
      <c r="E104" s="3" t="s">
        <v>190</v>
      </c>
      <c r="F104" s="3" t="str">
        <f>IF(Tabela13[[#This Row],[dependência_nav_brasil]]="","",_xlfn.XLOOKUP(Tabela13[[#This Row],[dependência_nav_brasil]],Tabela1[DNB],Tabela1[Aeroporto],"",0,1))</f>
        <v>Santarém/PA</v>
      </c>
      <c r="G104" s="3" t="s">
        <v>133</v>
      </c>
      <c r="H104" s="7">
        <v>46183</v>
      </c>
      <c r="I104" s="7">
        <v>46187</v>
      </c>
      <c r="J104" s="7" t="s">
        <v>198</v>
      </c>
      <c r="K104" s="7" t="s">
        <v>196</v>
      </c>
      <c r="L104" s="36">
        <v>2682.7100000000005</v>
      </c>
      <c r="M104" s="23">
        <v>0</v>
      </c>
      <c r="N104" s="14">
        <v>0</v>
      </c>
      <c r="O104" s="34">
        <f>Tabela13[[#This Row],[padrão_de_diária]]*Tabela13[[#This Row],[número_de_diárias]]</f>
        <v>0</v>
      </c>
      <c r="P104" s="30">
        <f>IFERROR(IF(Tabela13[[#This Row],[valor_total_das_passagens]]+Tabela13[[#This Row],[valor_total_diárias]]=0,0,Tabela13[[#This Row],[valor_total_das_passagens]]+Tabela13[[#This Row],[valor_total_diárias]]),0)</f>
        <v>2682.7100000000005</v>
      </c>
      <c r="Q104" s="31" t="s">
        <v>116</v>
      </c>
      <c r="R104" s="33" t="s">
        <v>118</v>
      </c>
      <c r="S104" s="5"/>
    </row>
    <row r="105" spans="1:19" s="10" customFormat="1" ht="15.95" customHeight="1" x14ac:dyDescent="0.25">
      <c r="A105" s="2">
        <f t="shared" si="1"/>
        <v>104</v>
      </c>
      <c r="B105" s="2" t="s">
        <v>21</v>
      </c>
      <c r="C105" s="3" t="s">
        <v>256</v>
      </c>
      <c r="D105" s="4">
        <v>30000181</v>
      </c>
      <c r="E105" s="3" t="s">
        <v>464</v>
      </c>
      <c r="F105" s="3" t="str">
        <f>IF(Tabela13[[#This Row],[dependência_nav_brasil]]="","",_xlfn.XLOOKUP(Tabela13[[#This Row],[dependência_nav_brasil]],Tabela1[DNB],Tabela1[Aeroporto],"",0,1))</f>
        <v>Santarém/PA</v>
      </c>
      <c r="G105" s="3" t="s">
        <v>114</v>
      </c>
      <c r="H105" s="7">
        <v>46181</v>
      </c>
      <c r="I105" s="7">
        <v>46183.5</v>
      </c>
      <c r="J105" s="7" t="s">
        <v>198</v>
      </c>
      <c r="K105" s="7" t="s">
        <v>206</v>
      </c>
      <c r="L105" s="36">
        <v>1407.36</v>
      </c>
      <c r="M105" s="23">
        <v>345</v>
      </c>
      <c r="N105" s="14">
        <v>2.5</v>
      </c>
      <c r="O105" s="34">
        <f>Tabela13[[#This Row],[padrão_de_diária]]*Tabela13[[#This Row],[número_de_diárias]]</f>
        <v>862.5</v>
      </c>
      <c r="P105" s="30">
        <f>IFERROR(IF(Tabela13[[#This Row],[valor_total_das_passagens]]+Tabela13[[#This Row],[valor_total_diárias]]=0,0,Tabela13[[#This Row],[valor_total_das_passagens]]+Tabela13[[#This Row],[valor_total_diárias]]),0)</f>
        <v>2269.8599999999997</v>
      </c>
      <c r="Q105" s="31" t="s">
        <v>116</v>
      </c>
      <c r="R105" s="33" t="s">
        <v>117</v>
      </c>
      <c r="S105" s="5"/>
    </row>
    <row r="106" spans="1:19" s="10" customFormat="1" ht="15.95" customHeight="1" x14ac:dyDescent="0.25">
      <c r="A106" s="2">
        <f t="shared" si="1"/>
        <v>105</v>
      </c>
      <c r="B106" s="2" t="s">
        <v>22</v>
      </c>
      <c r="C106" s="3" t="s">
        <v>215</v>
      </c>
      <c r="D106" s="4" t="s">
        <v>308</v>
      </c>
      <c r="E106" s="3" t="s">
        <v>190</v>
      </c>
      <c r="F106" s="3" t="str">
        <f>IF(Tabela13[[#This Row],[dependência_nav_brasil]]="","",_xlfn.XLOOKUP(Tabela13[[#This Row],[dependência_nav_brasil]],Tabela1[DNB],Tabela1[Aeroporto],"",0,1))</f>
        <v>Teresina/PI</v>
      </c>
      <c r="G106" s="3" t="s">
        <v>393</v>
      </c>
      <c r="H106" s="7">
        <v>46181</v>
      </c>
      <c r="I106" s="7">
        <v>46203.5</v>
      </c>
      <c r="J106" s="7" t="s">
        <v>198</v>
      </c>
      <c r="K106" s="7" t="s">
        <v>481</v>
      </c>
      <c r="L106" s="36">
        <v>3298.76</v>
      </c>
      <c r="M106" s="23">
        <v>345</v>
      </c>
      <c r="N106" s="14">
        <v>22.5</v>
      </c>
      <c r="O106" s="34">
        <f>Tabela13[[#This Row],[padrão_de_diária]]*Tabela13[[#This Row],[número_de_diárias]]</f>
        <v>7762.5</v>
      </c>
      <c r="P106" s="30">
        <f>IFERROR(IF(Tabela13[[#This Row],[valor_total_das_passagens]]+Tabela13[[#This Row],[valor_total_diárias]]=0,0,Tabela13[[#This Row],[valor_total_das_passagens]]+Tabela13[[#This Row],[valor_total_diárias]]),0)</f>
        <v>11061.26</v>
      </c>
      <c r="Q106" s="31" t="s">
        <v>116</v>
      </c>
      <c r="R106" s="33" t="s">
        <v>408</v>
      </c>
      <c r="S106" s="5"/>
    </row>
    <row r="107" spans="1:19" s="10" customFormat="1" ht="15.95" customHeight="1" x14ac:dyDescent="0.25">
      <c r="A107" s="2">
        <f t="shared" si="1"/>
        <v>106</v>
      </c>
      <c r="B107" s="2" t="s">
        <v>22</v>
      </c>
      <c r="C107" s="3" t="s">
        <v>291</v>
      </c>
      <c r="D107" s="4" t="s">
        <v>378</v>
      </c>
      <c r="E107" s="3" t="s">
        <v>464</v>
      </c>
      <c r="F107" s="3" t="str">
        <f>IF(Tabela13[[#This Row],[dependência_nav_brasil]]="","",_xlfn.XLOOKUP(Tabela13[[#This Row],[dependência_nav_brasil]],Tabela1[DNB],Tabela1[Aeroporto],"",0,1))</f>
        <v>Teresina/PI</v>
      </c>
      <c r="G107" s="3" t="s">
        <v>111</v>
      </c>
      <c r="H107" s="7">
        <v>46188</v>
      </c>
      <c r="I107" s="7">
        <v>46189.5</v>
      </c>
      <c r="J107" s="7" t="s">
        <v>198</v>
      </c>
      <c r="K107" s="7" t="s">
        <v>210</v>
      </c>
      <c r="L107" s="36">
        <v>2684.09</v>
      </c>
      <c r="M107" s="23">
        <v>345</v>
      </c>
      <c r="N107" s="14">
        <v>1.5</v>
      </c>
      <c r="O107" s="34">
        <f>Tabela13[[#This Row],[padrão_de_diária]]*Tabela13[[#This Row],[número_de_diárias]]</f>
        <v>517.5</v>
      </c>
      <c r="P107" s="30">
        <f>IFERROR(IF(Tabela13[[#This Row],[valor_total_das_passagens]]+Tabela13[[#This Row],[valor_total_diárias]]=0,0,Tabela13[[#This Row],[valor_total_das_passagens]]+Tabela13[[#This Row],[valor_total_diárias]]),0)</f>
        <v>3201.59</v>
      </c>
      <c r="Q107" s="31" t="s">
        <v>116</v>
      </c>
      <c r="R107" s="33" t="s">
        <v>450</v>
      </c>
      <c r="S107" s="5"/>
    </row>
    <row r="108" spans="1:19" s="10" customFormat="1" ht="15.95" customHeight="1" x14ac:dyDescent="0.25">
      <c r="A108" s="2">
        <f t="shared" si="1"/>
        <v>107</v>
      </c>
      <c r="B108" s="2" t="s">
        <v>59</v>
      </c>
      <c r="C108" s="3" t="s">
        <v>258</v>
      </c>
      <c r="D108" s="4" t="s">
        <v>350</v>
      </c>
      <c r="E108" s="3" t="s">
        <v>189</v>
      </c>
      <c r="F108" s="3" t="str">
        <f>IF(Tabela13[[#This Row],[dependência_nav_brasil]]="","",_xlfn.XLOOKUP(Tabela13[[#This Row],[dependência_nav_brasil]],Tabela1[DNB],Tabela1[Aeroporto],"",0,1))</f>
        <v>Tefé/AM</v>
      </c>
      <c r="G108" s="3" t="s">
        <v>401</v>
      </c>
      <c r="H108" s="7">
        <v>46181</v>
      </c>
      <c r="I108" s="7">
        <v>46183.5</v>
      </c>
      <c r="J108" s="7" t="s">
        <v>198</v>
      </c>
      <c r="K108" s="7" t="s">
        <v>208</v>
      </c>
      <c r="L108" s="36">
        <v>6883.57</v>
      </c>
      <c r="M108" s="23">
        <v>345</v>
      </c>
      <c r="N108" s="14">
        <v>2.5</v>
      </c>
      <c r="O108" s="34">
        <f>Tabela13[[#This Row],[padrão_de_diária]]*Tabela13[[#This Row],[número_de_diárias]]</f>
        <v>862.5</v>
      </c>
      <c r="P108" s="30">
        <f>IFERROR(IF(Tabela13[[#This Row],[valor_total_das_passagens]]+Tabela13[[#This Row],[valor_total_diárias]]=0,0,Tabela13[[#This Row],[valor_total_das_passagens]]+Tabela13[[#This Row],[valor_total_diárias]]),0)</f>
        <v>7746.07</v>
      </c>
      <c r="Q108" s="31" t="s">
        <v>116</v>
      </c>
      <c r="R108" s="33" t="s">
        <v>117</v>
      </c>
      <c r="S108" s="5"/>
    </row>
    <row r="109" spans="1:19" s="10" customFormat="1" ht="15.95" customHeight="1" x14ac:dyDescent="0.25">
      <c r="A109" s="2">
        <f t="shared" si="1"/>
        <v>108</v>
      </c>
      <c r="B109" s="2" t="s">
        <v>23</v>
      </c>
      <c r="C109" s="3" t="s">
        <v>219</v>
      </c>
      <c r="D109" s="4" t="s">
        <v>312</v>
      </c>
      <c r="E109" s="3" t="s">
        <v>464</v>
      </c>
      <c r="F109" s="3" t="str">
        <f>IF(Tabela13[[#This Row],[dependência_nav_brasil]]="","",_xlfn.XLOOKUP(Tabela13[[#This Row],[dependência_nav_brasil]],Tabela1[DNB],Tabela1[Aeroporto],"",0,1))</f>
        <v>Uberlândia/MG</v>
      </c>
      <c r="G109" s="3" t="s">
        <v>111</v>
      </c>
      <c r="H109" s="7">
        <v>46175</v>
      </c>
      <c r="I109" s="7">
        <v>46176.5</v>
      </c>
      <c r="J109" s="7" t="s">
        <v>198</v>
      </c>
      <c r="K109" s="7" t="s">
        <v>210</v>
      </c>
      <c r="L109" s="36">
        <v>2056.8200000000002</v>
      </c>
      <c r="M109" s="23">
        <v>438</v>
      </c>
      <c r="N109" s="14">
        <v>1.5</v>
      </c>
      <c r="O109" s="34">
        <f>Tabela13[[#This Row],[padrão_de_diária]]*Tabela13[[#This Row],[número_de_diárias]]</f>
        <v>657</v>
      </c>
      <c r="P109" s="30">
        <f>IFERROR(IF(Tabela13[[#This Row],[valor_total_das_passagens]]+Tabela13[[#This Row],[valor_total_diárias]]=0,0,Tabela13[[#This Row],[valor_total_das_passagens]]+Tabela13[[#This Row],[valor_total_diárias]]),0)</f>
        <v>2713.82</v>
      </c>
      <c r="Q109" s="31" t="s">
        <v>116</v>
      </c>
      <c r="R109" s="33" t="s">
        <v>117</v>
      </c>
      <c r="S109" s="5"/>
    </row>
    <row r="110" spans="1:19" s="10" customFormat="1" ht="15.95" customHeight="1" x14ac:dyDescent="0.25">
      <c r="A110" s="2">
        <f t="shared" si="1"/>
        <v>109</v>
      </c>
      <c r="B110" s="2" t="s">
        <v>23</v>
      </c>
      <c r="C110" s="3" t="s">
        <v>135</v>
      </c>
      <c r="D110" s="4" t="s">
        <v>136</v>
      </c>
      <c r="E110" s="3" t="s">
        <v>466</v>
      </c>
      <c r="F110" s="3" t="str">
        <f>IF(Tabela13[[#This Row],[dependência_nav_brasil]]="","",_xlfn.XLOOKUP(Tabela13[[#This Row],[dependência_nav_brasil]],Tabela1[DNB],Tabela1[Aeroporto],"",0,1))</f>
        <v>Uberlândia/MG</v>
      </c>
      <c r="G110" s="3" t="s">
        <v>115</v>
      </c>
      <c r="H110" s="7">
        <v>46184</v>
      </c>
      <c r="I110" s="7">
        <v>46184.5</v>
      </c>
      <c r="J110" s="7" t="s">
        <v>199</v>
      </c>
      <c r="K110" s="7"/>
      <c r="L110" s="36">
        <v>0</v>
      </c>
      <c r="M110" s="23">
        <v>311</v>
      </c>
      <c r="N110" s="14">
        <v>0.5</v>
      </c>
      <c r="O110" s="34">
        <f>Tabela13[[#This Row],[padrão_de_diária]]*Tabela13[[#This Row],[número_de_diárias]]</f>
        <v>155.5</v>
      </c>
      <c r="P110" s="30">
        <f>IFERROR(IF(Tabela13[[#This Row],[valor_total_das_passagens]]+Tabela13[[#This Row],[valor_total_diárias]]=0,0,Tabela13[[#This Row],[valor_total_das_passagens]]+Tabela13[[#This Row],[valor_total_diárias]]),0)</f>
        <v>155.5</v>
      </c>
      <c r="Q110" s="31" t="s">
        <v>116</v>
      </c>
      <c r="R110" s="33" t="s">
        <v>454</v>
      </c>
      <c r="S110" s="5"/>
    </row>
    <row r="111" spans="1:19" s="10" customFormat="1" ht="15.95" customHeight="1" x14ac:dyDescent="0.25">
      <c r="A111" s="2">
        <f t="shared" si="1"/>
        <v>110</v>
      </c>
      <c r="B111" s="2" t="s">
        <v>55</v>
      </c>
      <c r="C111" s="3" t="s">
        <v>220</v>
      </c>
      <c r="D111" s="4" t="s">
        <v>313</v>
      </c>
      <c r="E111" s="3" t="s">
        <v>464</v>
      </c>
      <c r="F111" s="3" t="str">
        <f>IF(Tabela13[[#This Row],[dependência_nav_brasil]]="","",_xlfn.XLOOKUP(Tabela13[[#This Row],[dependência_nav_brasil]],Tabela1[DNB],Tabela1[Aeroporto],"",0,1))</f>
        <v>Uberaba/MG</v>
      </c>
      <c r="G111" s="3" t="s">
        <v>110</v>
      </c>
      <c r="H111" s="7">
        <v>46174</v>
      </c>
      <c r="I111" s="7">
        <v>46176.5</v>
      </c>
      <c r="J111" s="7" t="s">
        <v>198</v>
      </c>
      <c r="K111" s="7" t="s">
        <v>208</v>
      </c>
      <c r="L111" s="22">
        <v>2371.0700000000006</v>
      </c>
      <c r="M111" s="21">
        <v>345</v>
      </c>
      <c r="N111" s="14">
        <v>2.5</v>
      </c>
      <c r="O111" s="34">
        <f>Tabela13[[#This Row],[padrão_de_diária]]*Tabela13[[#This Row],[número_de_diárias]]</f>
        <v>862.5</v>
      </c>
      <c r="P111" s="30">
        <f>IFERROR(IF(Tabela13[[#This Row],[valor_total_das_passagens]]+Tabela13[[#This Row],[valor_total_diárias]]=0,0,Tabela13[[#This Row],[valor_total_das_passagens]]+Tabela13[[#This Row],[valor_total_diárias]]),0)</f>
        <v>3233.5700000000006</v>
      </c>
      <c r="Q111" s="31" t="s">
        <v>116</v>
      </c>
      <c r="R111" s="33" t="s">
        <v>117</v>
      </c>
      <c r="S111" s="5"/>
    </row>
    <row r="112" spans="1:19" s="10" customFormat="1" ht="15.95" customHeight="1" x14ac:dyDescent="0.25">
      <c r="A112" s="2">
        <f t="shared" si="1"/>
        <v>111</v>
      </c>
      <c r="B112" s="2" t="s">
        <v>55</v>
      </c>
      <c r="C112" s="3" t="s">
        <v>221</v>
      </c>
      <c r="D112" s="4" t="s">
        <v>314</v>
      </c>
      <c r="E112" s="3" t="s">
        <v>464</v>
      </c>
      <c r="F112" s="3" t="str">
        <f>IF(Tabela13[[#This Row],[dependência_nav_brasil]]="","",_xlfn.XLOOKUP(Tabela13[[#This Row],[dependência_nav_brasil]],Tabela1[DNB],Tabela1[Aeroporto],"",0,1))</f>
        <v>Uberaba/MG</v>
      </c>
      <c r="G112" s="3" t="s">
        <v>111</v>
      </c>
      <c r="H112" s="7">
        <v>46174</v>
      </c>
      <c r="I112" s="7">
        <v>46176.5</v>
      </c>
      <c r="J112" s="7" t="s">
        <v>198</v>
      </c>
      <c r="K112" s="7" t="s">
        <v>208</v>
      </c>
      <c r="L112" s="36">
        <v>2882.3500000000004</v>
      </c>
      <c r="M112" s="23">
        <v>345</v>
      </c>
      <c r="N112" s="14">
        <v>2.5</v>
      </c>
      <c r="O112" s="34">
        <f>Tabela13[[#This Row],[padrão_de_diária]]*Tabela13[[#This Row],[número_de_diárias]]</f>
        <v>862.5</v>
      </c>
      <c r="P112" s="30">
        <f>IFERROR(IF(Tabela13[[#This Row],[valor_total_das_passagens]]+Tabela13[[#This Row],[valor_total_diárias]]=0,0,Tabela13[[#This Row],[valor_total_das_passagens]]+Tabela13[[#This Row],[valor_total_diárias]]),0)</f>
        <v>3744.8500000000004</v>
      </c>
      <c r="Q112" s="31" t="s">
        <v>116</v>
      </c>
      <c r="R112" s="33" t="s">
        <v>117</v>
      </c>
      <c r="S112" s="5"/>
    </row>
    <row r="113" spans="1:19" s="10" customFormat="1" ht="15.95" customHeight="1" x14ac:dyDescent="0.25">
      <c r="A113" s="2">
        <f t="shared" si="1"/>
        <v>112</v>
      </c>
      <c r="B113" s="2" t="s">
        <v>55</v>
      </c>
      <c r="C113" s="3" t="s">
        <v>239</v>
      </c>
      <c r="D113" s="4" t="s">
        <v>332</v>
      </c>
      <c r="E113" s="3" t="s">
        <v>464</v>
      </c>
      <c r="F113" s="3" t="str">
        <f>IF(Tabela13[[#This Row],[dependência_nav_brasil]]="","",_xlfn.XLOOKUP(Tabela13[[#This Row],[dependência_nav_brasil]],Tabela1[DNB],Tabela1[Aeroporto],"",0,1))</f>
        <v>Uberaba/MG</v>
      </c>
      <c r="G113" s="3" t="s">
        <v>185</v>
      </c>
      <c r="H113" s="7">
        <v>46180</v>
      </c>
      <c r="I113" s="7">
        <v>46186.5</v>
      </c>
      <c r="J113" s="7" t="s">
        <v>201</v>
      </c>
      <c r="K113" s="7" t="s">
        <v>209</v>
      </c>
      <c r="L113" s="36">
        <v>2054.21</v>
      </c>
      <c r="M113" s="23">
        <v>311</v>
      </c>
      <c r="N113" s="14">
        <v>6.5</v>
      </c>
      <c r="O113" s="34">
        <f>Tabela13[[#This Row],[padrão_de_diária]]*Tabela13[[#This Row],[número_de_diárias]]</f>
        <v>2021.5</v>
      </c>
      <c r="P113" s="30">
        <f>IFERROR(IF(Tabela13[[#This Row],[valor_total_das_passagens]]+Tabela13[[#This Row],[valor_total_diárias]]=0,0,Tabela13[[#This Row],[valor_total_das_passagens]]+Tabela13[[#This Row],[valor_total_diárias]]),0)</f>
        <v>4075.71</v>
      </c>
      <c r="Q113" s="31" t="s">
        <v>188</v>
      </c>
      <c r="R113" s="33" t="s">
        <v>419</v>
      </c>
      <c r="S113" s="5"/>
    </row>
    <row r="114" spans="1:19" s="10" customFormat="1" ht="15.95" customHeight="1" x14ac:dyDescent="0.25">
      <c r="A114" s="2">
        <f t="shared" si="1"/>
        <v>113</v>
      </c>
      <c r="B114" s="2" t="s">
        <v>55</v>
      </c>
      <c r="C114" s="3" t="s">
        <v>239</v>
      </c>
      <c r="D114" s="4" t="s">
        <v>332</v>
      </c>
      <c r="E114" s="3" t="s">
        <v>464</v>
      </c>
      <c r="F114" s="3" t="str">
        <f>IF(Tabela13[[#This Row],[dependência_nav_brasil]]="","",_xlfn.XLOOKUP(Tabela13[[#This Row],[dependência_nav_brasil]],Tabela1[DNB],Tabela1[Aeroporto],"",0,1))</f>
        <v>Uberaba/MG</v>
      </c>
      <c r="G114" s="3" t="s">
        <v>111</v>
      </c>
      <c r="H114" s="7">
        <v>46195</v>
      </c>
      <c r="I114" s="7">
        <v>46197.5</v>
      </c>
      <c r="J114" s="7" t="s">
        <v>198</v>
      </c>
      <c r="K114" s="7" t="s">
        <v>208</v>
      </c>
      <c r="L114" s="36">
        <v>2834.77</v>
      </c>
      <c r="M114" s="23">
        <v>345</v>
      </c>
      <c r="N114" s="14">
        <v>2.5</v>
      </c>
      <c r="O114" s="34">
        <f>Tabela13[[#This Row],[padrão_de_diária]]*Tabela13[[#This Row],[número_de_diárias]]</f>
        <v>862.5</v>
      </c>
      <c r="P114" s="30">
        <f>IFERROR(IF(Tabela13[[#This Row],[valor_total_das_passagens]]+Tabela13[[#This Row],[valor_total_diárias]]=0,0,Tabela13[[#This Row],[valor_total_das_passagens]]+Tabela13[[#This Row],[valor_total_diárias]]),0)</f>
        <v>3697.27</v>
      </c>
      <c r="Q114" s="31" t="s">
        <v>116</v>
      </c>
      <c r="R114" s="33" t="s">
        <v>117</v>
      </c>
      <c r="S114" s="5"/>
    </row>
    <row r="115" spans="1:19" s="10" customFormat="1" ht="15.95" customHeight="1" x14ac:dyDescent="0.25">
      <c r="A115" s="2">
        <f t="shared" si="1"/>
        <v>114</v>
      </c>
      <c r="B115" s="2" t="s">
        <v>55</v>
      </c>
      <c r="C115" s="3" t="s">
        <v>251</v>
      </c>
      <c r="D115" s="4" t="s">
        <v>344</v>
      </c>
      <c r="E115" s="3" t="s">
        <v>189</v>
      </c>
      <c r="F115" s="3" t="str">
        <f>IF(Tabela13[[#This Row],[dependência_nav_brasil]]="","",_xlfn.XLOOKUP(Tabela13[[#This Row],[dependência_nav_brasil]],Tabela1[DNB],Tabela1[Aeroporto],"",0,1))</f>
        <v>Uberaba/MG</v>
      </c>
      <c r="G115" s="3" t="s">
        <v>111</v>
      </c>
      <c r="H115" s="7">
        <v>46195</v>
      </c>
      <c r="I115" s="7">
        <v>46197.5</v>
      </c>
      <c r="J115" s="7" t="s">
        <v>200</v>
      </c>
      <c r="K115" s="7"/>
      <c r="L115" s="36">
        <v>0</v>
      </c>
      <c r="M115" s="23">
        <v>345</v>
      </c>
      <c r="N115" s="14">
        <v>2.5</v>
      </c>
      <c r="O115" s="34">
        <f>Tabela13[[#This Row],[padrão_de_diária]]*Tabela13[[#This Row],[número_de_diárias]]</f>
        <v>862.5</v>
      </c>
      <c r="P115" s="30">
        <f>IFERROR(IF(Tabela13[[#This Row],[valor_total_das_passagens]]+Tabela13[[#This Row],[valor_total_diárias]]=0,0,Tabela13[[#This Row],[valor_total_das_passagens]]+Tabela13[[#This Row],[valor_total_diárias]]),0)</f>
        <v>862.5</v>
      </c>
      <c r="Q115" s="31" t="s">
        <v>116</v>
      </c>
      <c r="R115" s="33" t="s">
        <v>117</v>
      </c>
      <c r="S115" s="5"/>
    </row>
    <row r="116" spans="1:19" s="10" customFormat="1" ht="15.95" customHeight="1" x14ac:dyDescent="0.25">
      <c r="A116" s="2">
        <f t="shared" si="1"/>
        <v>115</v>
      </c>
      <c r="B116" s="2" t="s">
        <v>24</v>
      </c>
      <c r="C116" s="3" t="s">
        <v>223</v>
      </c>
      <c r="D116" s="4" t="s">
        <v>316</v>
      </c>
      <c r="E116" s="3" t="s">
        <v>464</v>
      </c>
      <c r="F116" s="3" t="str">
        <f>IF(Tabela13[[#This Row],[dependência_nav_brasil]]="","",_xlfn.XLOOKUP(Tabela13[[#This Row],[dependência_nav_brasil]],Tabela1[DNB],Tabela1[Aeroporto],"",0,1))</f>
        <v>Vitória/ES</v>
      </c>
      <c r="G116" s="3" t="s">
        <v>110</v>
      </c>
      <c r="H116" s="7">
        <v>46181</v>
      </c>
      <c r="I116" s="7">
        <v>46182.5</v>
      </c>
      <c r="J116" s="7" t="s">
        <v>198</v>
      </c>
      <c r="K116" s="7" t="s">
        <v>196</v>
      </c>
      <c r="L116" s="36">
        <v>984</v>
      </c>
      <c r="M116" s="23">
        <v>345</v>
      </c>
      <c r="N116" s="14">
        <v>1.5</v>
      </c>
      <c r="O116" s="34">
        <f>Tabela13[[#This Row],[padrão_de_diária]]*Tabela13[[#This Row],[número_de_diárias]]</f>
        <v>517.5</v>
      </c>
      <c r="P116" s="30">
        <f>IFERROR(IF(Tabela13[[#This Row],[valor_total_das_passagens]]+Tabela13[[#This Row],[valor_total_diárias]]=0,0,Tabela13[[#This Row],[valor_total_das_passagens]]+Tabela13[[#This Row],[valor_total_diárias]]),0)</f>
        <v>1501.5</v>
      </c>
      <c r="Q116" s="31" t="s">
        <v>116</v>
      </c>
      <c r="R116" s="33" t="s">
        <v>117</v>
      </c>
      <c r="S116" s="41"/>
    </row>
    <row r="117" spans="1:19" s="10" customFormat="1" ht="15.95" customHeight="1" x14ac:dyDescent="0.25">
      <c r="A117" s="2">
        <f t="shared" si="1"/>
        <v>116</v>
      </c>
      <c r="B117" s="2" t="s">
        <v>24</v>
      </c>
      <c r="C117" s="3" t="s">
        <v>242</v>
      </c>
      <c r="D117" s="4" t="s">
        <v>335</v>
      </c>
      <c r="E117" s="3" t="s">
        <v>464</v>
      </c>
      <c r="F117" s="3" t="str">
        <f>IF(Tabela13[[#This Row],[dependência_nav_brasil]]="","",_xlfn.XLOOKUP(Tabela13[[#This Row],[dependência_nav_brasil]],Tabela1[DNB],Tabela1[Aeroporto],"",0,1))</f>
        <v>Vitória/ES</v>
      </c>
      <c r="G117" s="3" t="s">
        <v>111</v>
      </c>
      <c r="H117" s="7">
        <v>46197</v>
      </c>
      <c r="I117" s="7">
        <v>46198.5</v>
      </c>
      <c r="J117" s="7" t="s">
        <v>198</v>
      </c>
      <c r="K117" s="7" t="s">
        <v>210</v>
      </c>
      <c r="L117" s="36">
        <v>1216.83</v>
      </c>
      <c r="M117" s="23">
        <v>345</v>
      </c>
      <c r="N117" s="14">
        <v>1.5</v>
      </c>
      <c r="O117" s="34">
        <f>Tabela13[[#This Row],[padrão_de_diária]]*Tabela13[[#This Row],[número_de_diárias]]</f>
        <v>517.5</v>
      </c>
      <c r="P117" s="30">
        <f>IFERROR(IF(Tabela13[[#This Row],[valor_total_das_passagens]]+Tabela13[[#This Row],[valor_total_diárias]]=0,0,Tabela13[[#This Row],[valor_total_das_passagens]]+Tabela13[[#This Row],[valor_total_diárias]]),0)</f>
        <v>1734.33</v>
      </c>
      <c r="Q117" s="31" t="s">
        <v>116</v>
      </c>
      <c r="R117" s="33" t="s">
        <v>117</v>
      </c>
      <c r="S117" s="5"/>
    </row>
    <row r="118" spans="1:19" s="10" customFormat="1" ht="15.95" customHeight="1" x14ac:dyDescent="0.25">
      <c r="A118" s="2">
        <f t="shared" si="1"/>
        <v>117</v>
      </c>
      <c r="B118" s="2" t="s">
        <v>24</v>
      </c>
      <c r="C118" s="3" t="s">
        <v>163</v>
      </c>
      <c r="D118" s="4" t="s">
        <v>177</v>
      </c>
      <c r="E118" s="3" t="s">
        <v>464</v>
      </c>
      <c r="F118" s="3" t="str">
        <f>IF(Tabela13[[#This Row],[dependência_nav_brasil]]="","",_xlfn.XLOOKUP(Tabela13[[#This Row],[dependência_nav_brasil]],Tabela1[DNB],Tabela1[Aeroporto],"",0,1))</f>
        <v>Vitória/ES</v>
      </c>
      <c r="G118" s="3" t="s">
        <v>111</v>
      </c>
      <c r="H118" s="7">
        <v>46196</v>
      </c>
      <c r="I118" s="7">
        <v>46197.5</v>
      </c>
      <c r="J118" s="7" t="s">
        <v>198</v>
      </c>
      <c r="K118" s="7" t="s">
        <v>482</v>
      </c>
      <c r="L118" s="36">
        <v>1700.04</v>
      </c>
      <c r="M118" s="23">
        <v>345</v>
      </c>
      <c r="N118" s="14">
        <v>1.5</v>
      </c>
      <c r="O118" s="34">
        <f>Tabela13[[#This Row],[padrão_de_diária]]*Tabela13[[#This Row],[número_de_diárias]]</f>
        <v>517.5</v>
      </c>
      <c r="P118" s="30">
        <f>IFERROR(IF(Tabela13[[#This Row],[valor_total_das_passagens]]+Tabela13[[#This Row],[valor_total_diárias]]=0,0,Tabela13[[#This Row],[valor_total_das_passagens]]+Tabela13[[#This Row],[valor_total_diárias]]),0)</f>
        <v>2217.54</v>
      </c>
      <c r="Q118" s="31" t="s">
        <v>116</v>
      </c>
      <c r="R118" s="33" t="s">
        <v>117</v>
      </c>
      <c r="S118" s="5"/>
    </row>
    <row r="119" spans="1:19" s="10" customFormat="1" ht="15.95" customHeight="1" x14ac:dyDescent="0.25">
      <c r="A119" s="2">
        <f t="shared" si="1"/>
        <v>118</v>
      </c>
      <c r="B119" s="2" t="s">
        <v>24</v>
      </c>
      <c r="C119" s="3" t="s">
        <v>255</v>
      </c>
      <c r="D119" s="4" t="s">
        <v>348</v>
      </c>
      <c r="E119" s="3" t="s">
        <v>464</v>
      </c>
      <c r="F119" s="3" t="str">
        <f>IF(Tabela13[[#This Row],[dependência_nav_brasil]]="","",_xlfn.XLOOKUP(Tabela13[[#This Row],[dependência_nav_brasil]],Tabela1[DNB],Tabela1[Aeroporto],"",0,1))</f>
        <v>Vitória/ES</v>
      </c>
      <c r="G119" s="3" t="s">
        <v>111</v>
      </c>
      <c r="H119" s="7">
        <v>46201</v>
      </c>
      <c r="I119" s="7">
        <v>46202.5</v>
      </c>
      <c r="J119" s="7" t="s">
        <v>198</v>
      </c>
      <c r="K119" s="7" t="s">
        <v>210</v>
      </c>
      <c r="L119" s="36">
        <v>674.03</v>
      </c>
      <c r="M119" s="23">
        <v>345</v>
      </c>
      <c r="N119" s="14">
        <v>1.5</v>
      </c>
      <c r="O119" s="34">
        <f>Tabela13[[#This Row],[padrão_de_diária]]*Tabela13[[#This Row],[número_de_diárias]]</f>
        <v>517.5</v>
      </c>
      <c r="P119" s="30">
        <f>IFERROR(IF(Tabela13[[#This Row],[valor_total_das_passagens]]+Tabela13[[#This Row],[valor_total_diárias]]=0,0,Tabela13[[#This Row],[valor_total_das_passagens]]+Tabela13[[#This Row],[valor_total_diárias]]),0)</f>
        <v>1191.53</v>
      </c>
      <c r="Q119" s="31" t="s">
        <v>116</v>
      </c>
      <c r="R119" s="33" t="s">
        <v>117</v>
      </c>
      <c r="S119" s="5"/>
    </row>
    <row r="120" spans="1:19" s="10" customFormat="1" ht="15.95" customHeight="1" x14ac:dyDescent="0.25">
      <c r="A120" s="2">
        <f t="shared" si="1"/>
        <v>119</v>
      </c>
      <c r="B120" s="2" t="s">
        <v>24</v>
      </c>
      <c r="C120" s="3" t="s">
        <v>120</v>
      </c>
      <c r="D120" s="4" t="s">
        <v>121</v>
      </c>
      <c r="E120" s="3" t="s">
        <v>464</v>
      </c>
      <c r="F120" s="3" t="str">
        <f>IF(Tabela13[[#This Row],[dependência_nav_brasil]]="","",_xlfn.XLOOKUP(Tabela13[[#This Row],[dependência_nav_brasil]],Tabela1[DNB],Tabela1[Aeroporto],"",0,1))</f>
        <v>Vitória/ES</v>
      </c>
      <c r="G120" s="3" t="s">
        <v>403</v>
      </c>
      <c r="H120" s="7">
        <v>46200</v>
      </c>
      <c r="I120" s="7">
        <v>46203</v>
      </c>
      <c r="J120" s="7" t="s">
        <v>198</v>
      </c>
      <c r="K120" s="7" t="s">
        <v>210</v>
      </c>
      <c r="L120" s="36">
        <v>928.85</v>
      </c>
      <c r="M120" s="23">
        <v>0</v>
      </c>
      <c r="N120" s="14">
        <v>0</v>
      </c>
      <c r="O120" s="34">
        <f>Tabela13[[#This Row],[padrão_de_diária]]*Tabela13[[#This Row],[número_de_diárias]]</f>
        <v>0</v>
      </c>
      <c r="P120" s="30">
        <f>IFERROR(IF(Tabela13[[#This Row],[valor_total_das_passagens]]+Tabela13[[#This Row],[valor_total_diárias]]=0,0,Tabela13[[#This Row],[valor_total_das_passagens]]+Tabela13[[#This Row],[valor_total_diárias]]),0)</f>
        <v>928.85</v>
      </c>
      <c r="Q120" s="31" t="s">
        <v>116</v>
      </c>
      <c r="R120" s="33" t="s">
        <v>118</v>
      </c>
      <c r="S120" s="5"/>
    </row>
    <row r="121" spans="1:19" s="10" customFormat="1" ht="15.95" customHeight="1" x14ac:dyDescent="0.25">
      <c r="A121" s="2">
        <f t="shared" si="1"/>
        <v>120</v>
      </c>
      <c r="B121" s="2" t="s">
        <v>24</v>
      </c>
      <c r="C121" s="3" t="s">
        <v>276</v>
      </c>
      <c r="D121" s="4" t="s">
        <v>364</v>
      </c>
      <c r="E121" s="3" t="s">
        <v>464</v>
      </c>
      <c r="F121" s="3" t="str">
        <f>IF(Tabela13[[#This Row],[dependência_nav_brasil]]="","",_xlfn.XLOOKUP(Tabela13[[#This Row],[dependência_nav_brasil]],Tabela1[DNB],Tabela1[Aeroporto],"",0,1))</f>
        <v>Vitória/ES</v>
      </c>
      <c r="G121" s="3" t="s">
        <v>131</v>
      </c>
      <c r="H121" s="7">
        <v>46195</v>
      </c>
      <c r="I121" s="7">
        <v>46195.5</v>
      </c>
      <c r="J121" s="7" t="s">
        <v>198</v>
      </c>
      <c r="K121" s="7"/>
      <c r="L121" s="36">
        <v>0</v>
      </c>
      <c r="M121" s="23">
        <v>311</v>
      </c>
      <c r="N121" s="14">
        <v>0.5</v>
      </c>
      <c r="O121" s="34">
        <f>Tabela13[[#This Row],[padrão_de_diária]]*Tabela13[[#This Row],[número_de_diárias]]</f>
        <v>155.5</v>
      </c>
      <c r="P121" s="30">
        <f>IFERROR(IF(Tabela13[[#This Row],[valor_total_das_passagens]]+Tabela13[[#This Row],[valor_total_diárias]]=0,0,Tabela13[[#This Row],[valor_total_das_passagens]]+Tabela13[[#This Row],[valor_total_diárias]]),0)</f>
        <v>155.5</v>
      </c>
      <c r="Q121" s="31" t="s">
        <v>116</v>
      </c>
      <c r="R121" s="33" t="s">
        <v>134</v>
      </c>
      <c r="S121" s="5"/>
    </row>
    <row r="122" spans="1:19" s="10" customFormat="1" ht="15.95" customHeight="1" x14ac:dyDescent="0.25">
      <c r="A122" s="2">
        <f t="shared" si="1"/>
        <v>121</v>
      </c>
      <c r="B122" s="2" t="s">
        <v>24</v>
      </c>
      <c r="C122" s="3" t="s">
        <v>284</v>
      </c>
      <c r="D122" s="4" t="s">
        <v>372</v>
      </c>
      <c r="E122" s="3" t="s">
        <v>464</v>
      </c>
      <c r="F122" s="3" t="str">
        <f>IF(Tabela13[[#This Row],[dependência_nav_brasil]]="","",_xlfn.XLOOKUP(Tabela13[[#This Row],[dependência_nav_brasil]],Tabela1[DNB],Tabela1[Aeroporto],"",0,1))</f>
        <v>Vitória/ES</v>
      </c>
      <c r="G122" s="3" t="s">
        <v>111</v>
      </c>
      <c r="H122" s="7">
        <v>46183</v>
      </c>
      <c r="I122" s="7">
        <v>46184.5</v>
      </c>
      <c r="J122" s="7" t="s">
        <v>198</v>
      </c>
      <c r="K122" s="7" t="s">
        <v>206</v>
      </c>
      <c r="L122" s="36">
        <v>4356.8499999999995</v>
      </c>
      <c r="M122" s="23">
        <v>345</v>
      </c>
      <c r="N122" s="14">
        <v>1.5</v>
      </c>
      <c r="O122" s="34">
        <f>Tabela13[[#This Row],[padrão_de_diária]]*Tabela13[[#This Row],[número_de_diárias]]</f>
        <v>517.5</v>
      </c>
      <c r="P122" s="30">
        <f>IFERROR(IF(Tabela13[[#This Row],[valor_total_das_passagens]]+Tabela13[[#This Row],[valor_total_diárias]]=0,0,Tabela13[[#This Row],[valor_total_das_passagens]]+Tabela13[[#This Row],[valor_total_diárias]]),0)</f>
        <v>4874.3499999999995</v>
      </c>
      <c r="Q122" s="31" t="s">
        <v>116</v>
      </c>
      <c r="R122" s="33" t="s">
        <v>117</v>
      </c>
      <c r="S122" s="5"/>
    </row>
    <row r="123" spans="1:19" s="10" customFormat="1" ht="15.95" customHeight="1" x14ac:dyDescent="0.25">
      <c r="A123" s="2">
        <f t="shared" si="1"/>
        <v>122</v>
      </c>
      <c r="B123" s="2" t="s">
        <v>24</v>
      </c>
      <c r="C123" s="3" t="s">
        <v>303</v>
      </c>
      <c r="D123" s="4" t="s">
        <v>389</v>
      </c>
      <c r="E123" s="3" t="s">
        <v>189</v>
      </c>
      <c r="F123" s="3" t="str">
        <f>IF(Tabela13[[#This Row],[dependência_nav_brasil]]="","",_xlfn.XLOOKUP(Tabela13[[#This Row],[dependência_nav_brasil]],Tabela1[DNB],Tabela1[Aeroporto],"",0,1))</f>
        <v>Vitória/ES</v>
      </c>
      <c r="G123" s="3" t="s">
        <v>111</v>
      </c>
      <c r="H123" s="7">
        <v>46197</v>
      </c>
      <c r="I123" s="7">
        <v>46198.5</v>
      </c>
      <c r="J123" s="7" t="s">
        <v>198</v>
      </c>
      <c r="K123" s="7" t="s">
        <v>196</v>
      </c>
      <c r="L123" s="36">
        <v>2365.5300000000002</v>
      </c>
      <c r="M123" s="23">
        <v>345</v>
      </c>
      <c r="N123" s="14">
        <v>1.5</v>
      </c>
      <c r="O123" s="34">
        <f>Tabela13[[#This Row],[padrão_de_diária]]*Tabela13[[#This Row],[número_de_diárias]]</f>
        <v>517.5</v>
      </c>
      <c r="P123" s="30">
        <f>IFERROR(IF(Tabela13[[#This Row],[valor_total_das_passagens]]+Tabela13[[#This Row],[valor_total_diárias]]=0,0,Tabela13[[#This Row],[valor_total_das_passagens]]+Tabela13[[#This Row],[valor_total_diárias]]),0)</f>
        <v>2883.03</v>
      </c>
      <c r="Q123" s="31" t="s">
        <v>116</v>
      </c>
      <c r="R123" s="33" t="s">
        <v>460</v>
      </c>
      <c r="S123" s="5"/>
    </row>
    <row r="124" spans="1:19" s="10" customFormat="1" ht="15.95" customHeight="1" x14ac:dyDescent="0.25">
      <c r="A124" s="2">
        <f t="shared" si="1"/>
        <v>123</v>
      </c>
      <c r="B124" s="2" t="s">
        <v>25</v>
      </c>
      <c r="C124" s="3" t="s">
        <v>157</v>
      </c>
      <c r="D124" s="4" t="s">
        <v>171</v>
      </c>
      <c r="E124" s="3" t="s">
        <v>190</v>
      </c>
      <c r="F124" s="3" t="str">
        <f>IF(Tabela13[[#This Row],[dependência_nav_brasil]]="","",_xlfn.XLOOKUP(Tabela13[[#This Row],[dependência_nav_brasil]],Tabela1[DNB],Tabela1[Aeroporto],"",0,1))</f>
        <v>Rio de Janeiro/RJ</v>
      </c>
      <c r="G124" s="3" t="s">
        <v>395</v>
      </c>
      <c r="H124" s="7">
        <v>46188</v>
      </c>
      <c r="I124" s="7">
        <v>46191.5</v>
      </c>
      <c r="J124" s="7" t="s">
        <v>198</v>
      </c>
      <c r="K124" s="7" t="s">
        <v>210</v>
      </c>
      <c r="L124" s="36">
        <v>3544.5800000000004</v>
      </c>
      <c r="M124" s="23">
        <v>394</v>
      </c>
      <c r="N124" s="14">
        <v>3.5</v>
      </c>
      <c r="O124" s="34">
        <f>Tabela13[[#This Row],[padrão_de_diária]]*Tabela13[[#This Row],[número_de_diárias]]</f>
        <v>1379</v>
      </c>
      <c r="P124" s="30">
        <f>IFERROR(IF(Tabela13[[#This Row],[valor_total_das_passagens]]+Tabela13[[#This Row],[valor_total_diárias]]=0,0,Tabela13[[#This Row],[valor_total_das_passagens]]+Tabela13[[#This Row],[valor_total_diárias]]),0)</f>
        <v>4923.58</v>
      </c>
      <c r="Q124" s="31" t="s">
        <v>116</v>
      </c>
      <c r="R124" s="33" t="s">
        <v>412</v>
      </c>
      <c r="S124" s="5"/>
    </row>
    <row r="125" spans="1:19" s="10" customFormat="1" ht="15.95" customHeight="1" x14ac:dyDescent="0.25">
      <c r="A125" s="2">
        <f t="shared" si="1"/>
        <v>124</v>
      </c>
      <c r="B125" s="2" t="s">
        <v>25</v>
      </c>
      <c r="C125" s="3" t="s">
        <v>161</v>
      </c>
      <c r="D125" s="4" t="s">
        <v>175</v>
      </c>
      <c r="E125" s="3" t="s">
        <v>182</v>
      </c>
      <c r="F125" s="3" t="str">
        <f>IF(Tabela13[[#This Row],[dependência_nav_brasil]]="","",_xlfn.XLOOKUP(Tabela13[[#This Row],[dependência_nav_brasil]],Tabela1[DNB],Tabela1[Aeroporto],"",0,1))</f>
        <v>Rio de Janeiro/RJ</v>
      </c>
      <c r="G125" s="3" t="s">
        <v>396</v>
      </c>
      <c r="H125" s="7">
        <v>46188</v>
      </c>
      <c r="I125" s="7">
        <v>46192.5</v>
      </c>
      <c r="J125" s="7" t="s">
        <v>198</v>
      </c>
      <c r="K125" s="7" t="s">
        <v>205</v>
      </c>
      <c r="L125" s="22">
        <v>1961.4299999999998</v>
      </c>
      <c r="M125" s="21">
        <v>438</v>
      </c>
      <c r="N125" s="14">
        <v>4.5</v>
      </c>
      <c r="O125" s="34">
        <f>Tabela13[[#This Row],[padrão_de_diária]]*Tabela13[[#This Row],[número_de_diárias]]</f>
        <v>1971</v>
      </c>
      <c r="P125" s="30">
        <f>IFERROR(IF(Tabela13[[#This Row],[valor_total_das_passagens]]+Tabela13[[#This Row],[valor_total_diárias]]=0,0,Tabela13[[#This Row],[valor_total_das_passagens]]+Tabela13[[#This Row],[valor_total_diárias]]),0)</f>
        <v>3932.43</v>
      </c>
      <c r="Q125" s="31" t="s">
        <v>116</v>
      </c>
      <c r="R125" s="33" t="s">
        <v>413</v>
      </c>
      <c r="S125" s="5"/>
    </row>
    <row r="126" spans="1:19" s="10" customFormat="1" ht="15.95" customHeight="1" x14ac:dyDescent="0.25">
      <c r="A126" s="2">
        <f t="shared" si="1"/>
        <v>125</v>
      </c>
      <c r="B126" s="2" t="s">
        <v>25</v>
      </c>
      <c r="C126" s="3" t="s">
        <v>229</v>
      </c>
      <c r="D126" s="4" t="s">
        <v>322</v>
      </c>
      <c r="E126" s="3" t="s">
        <v>191</v>
      </c>
      <c r="F126" s="3" t="str">
        <f>IF(Tabela13[[#This Row],[dependência_nav_brasil]]="","",_xlfn.XLOOKUP(Tabela13[[#This Row],[dependência_nav_brasil]],Tabela1[DNB],Tabela1[Aeroporto],"",0,1))</f>
        <v>Rio de Janeiro/RJ</v>
      </c>
      <c r="G126" s="3" t="s">
        <v>396</v>
      </c>
      <c r="H126" s="7">
        <v>46188</v>
      </c>
      <c r="I126" s="7">
        <v>46192.5</v>
      </c>
      <c r="J126" s="7" t="s">
        <v>198</v>
      </c>
      <c r="K126" s="7" t="s">
        <v>205</v>
      </c>
      <c r="L126" s="22">
        <v>1961.4299999999998</v>
      </c>
      <c r="M126" s="21">
        <v>438</v>
      </c>
      <c r="N126" s="14">
        <v>4.5</v>
      </c>
      <c r="O126" s="34">
        <f>Tabela13[[#This Row],[padrão_de_diária]]*Tabela13[[#This Row],[número_de_diárias]]</f>
        <v>1971</v>
      </c>
      <c r="P126" s="30">
        <f>IFERROR(IF(Tabela13[[#This Row],[valor_total_das_passagens]]+Tabela13[[#This Row],[valor_total_diárias]]=0,0,Tabela13[[#This Row],[valor_total_das_passagens]]+Tabela13[[#This Row],[valor_total_diárias]]),0)</f>
        <v>3932.43</v>
      </c>
      <c r="Q126" s="31" t="s">
        <v>116</v>
      </c>
      <c r="R126" s="33" t="s">
        <v>413</v>
      </c>
      <c r="S126" s="32"/>
    </row>
    <row r="127" spans="1:19" s="10" customFormat="1" ht="15.95" customHeight="1" x14ac:dyDescent="0.25">
      <c r="A127" s="2">
        <f t="shared" si="1"/>
        <v>126</v>
      </c>
      <c r="B127" s="2" t="s">
        <v>25</v>
      </c>
      <c r="C127" s="3" t="s">
        <v>232</v>
      </c>
      <c r="D127" s="4" t="s">
        <v>325</v>
      </c>
      <c r="E127" s="3" t="s">
        <v>467</v>
      </c>
      <c r="F127" s="3" t="str">
        <f>IF(Tabela13[[#This Row],[dependência_nav_brasil]]="","",_xlfn.XLOOKUP(Tabela13[[#This Row],[dependência_nav_brasil]],Tabela1[DNB],Tabela1[Aeroporto],"",0,1))</f>
        <v>Rio de Janeiro/RJ</v>
      </c>
      <c r="G127" s="3" t="s">
        <v>397</v>
      </c>
      <c r="H127" s="7">
        <v>46181</v>
      </c>
      <c r="I127" s="7">
        <v>46184.5</v>
      </c>
      <c r="J127" s="7" t="s">
        <v>198</v>
      </c>
      <c r="K127" s="7" t="s">
        <v>196</v>
      </c>
      <c r="L127" s="36">
        <v>1977.54</v>
      </c>
      <c r="M127" s="23">
        <v>394</v>
      </c>
      <c r="N127" s="14">
        <v>3.5</v>
      </c>
      <c r="O127" s="34">
        <f>Tabela13[[#This Row],[padrão_de_diária]]*Tabela13[[#This Row],[número_de_diárias]]</f>
        <v>1379</v>
      </c>
      <c r="P127" s="30">
        <f>IFERROR(IF(Tabela13[[#This Row],[valor_total_das_passagens]]+Tabela13[[#This Row],[valor_total_diárias]]=0,0,Tabela13[[#This Row],[valor_total_das_passagens]]+Tabela13[[#This Row],[valor_total_diárias]]),0)</f>
        <v>3356.54</v>
      </c>
      <c r="Q127" s="31" t="s">
        <v>116</v>
      </c>
      <c r="R127" s="33" t="s">
        <v>416</v>
      </c>
      <c r="S127" s="5"/>
    </row>
    <row r="128" spans="1:19" s="10" customFormat="1" ht="15.95" customHeight="1" x14ac:dyDescent="0.25">
      <c r="A128" s="2">
        <f t="shared" ref="A128:A136" si="2">A127+1</f>
        <v>127</v>
      </c>
      <c r="B128" s="2" t="s">
        <v>25</v>
      </c>
      <c r="C128" s="3" t="s">
        <v>160</v>
      </c>
      <c r="D128" s="4" t="s">
        <v>174</v>
      </c>
      <c r="E128" s="3" t="s">
        <v>195</v>
      </c>
      <c r="F128" s="3" t="str">
        <f>IF(Tabela13[[#This Row],[dependência_nav_brasil]]="","",_xlfn.XLOOKUP(Tabela13[[#This Row],[dependência_nav_brasil]],Tabela1[DNB],Tabela1[Aeroporto],"",0,1))</f>
        <v>Rio de Janeiro/RJ</v>
      </c>
      <c r="G128" s="3" t="s">
        <v>111</v>
      </c>
      <c r="H128" s="7">
        <v>46195</v>
      </c>
      <c r="I128" s="7">
        <v>46195.5</v>
      </c>
      <c r="J128" s="7" t="s">
        <v>198</v>
      </c>
      <c r="K128" s="7" t="s">
        <v>196</v>
      </c>
      <c r="L128" s="36">
        <v>1062.3699999999999</v>
      </c>
      <c r="M128" s="23">
        <v>0</v>
      </c>
      <c r="N128" s="14">
        <v>0</v>
      </c>
      <c r="O128" s="34">
        <f>Tabela13[[#This Row],[padrão_de_diária]]*Tabela13[[#This Row],[número_de_diárias]]</f>
        <v>0</v>
      </c>
      <c r="P128" s="30">
        <f>IFERROR(IF(Tabela13[[#This Row],[valor_total_das_passagens]]+Tabela13[[#This Row],[valor_total_diárias]]=0,0,Tabela13[[#This Row],[valor_total_das_passagens]]+Tabela13[[#This Row],[valor_total_diárias]]),0)</f>
        <v>1062.3699999999999</v>
      </c>
      <c r="Q128" s="31" t="s">
        <v>116</v>
      </c>
      <c r="R128" s="33" t="s">
        <v>430</v>
      </c>
      <c r="S128" s="5"/>
    </row>
    <row r="129" spans="1:19" s="10" customFormat="1" ht="15.95" customHeight="1" x14ac:dyDescent="0.25">
      <c r="A129" s="2">
        <f t="shared" si="2"/>
        <v>128</v>
      </c>
      <c r="B129" s="2" t="s">
        <v>25</v>
      </c>
      <c r="C129" s="3" t="s">
        <v>263</v>
      </c>
      <c r="D129" s="4" t="s">
        <v>355</v>
      </c>
      <c r="E129" s="3" t="s">
        <v>182</v>
      </c>
      <c r="F129" s="3" t="str">
        <f>IF(Tabela13[[#This Row],[dependência_nav_brasil]]="","",_xlfn.XLOOKUP(Tabela13[[#This Row],[dependência_nav_brasil]],Tabela1[DNB],Tabela1[Aeroporto],"",0,1))</f>
        <v>Rio de Janeiro/RJ</v>
      </c>
      <c r="G129" s="3" t="s">
        <v>112</v>
      </c>
      <c r="H129" s="7">
        <v>46194</v>
      </c>
      <c r="I129" s="7">
        <v>46196.5</v>
      </c>
      <c r="J129" s="7" t="s">
        <v>198</v>
      </c>
      <c r="K129" s="7" t="s">
        <v>210</v>
      </c>
      <c r="L129" s="36">
        <v>1529.3</v>
      </c>
      <c r="M129" s="23">
        <v>438</v>
      </c>
      <c r="N129" s="14">
        <v>2.5</v>
      </c>
      <c r="O129" s="34">
        <f>Tabela13[[#This Row],[padrão_de_diária]]*Tabela13[[#This Row],[número_de_diárias]]</f>
        <v>1095</v>
      </c>
      <c r="P129" s="30">
        <f>IFERROR(IF(Tabela13[[#This Row],[valor_total_das_passagens]]+Tabela13[[#This Row],[valor_total_diárias]]=0,0,Tabela13[[#This Row],[valor_total_das_passagens]]+Tabela13[[#This Row],[valor_total_diárias]]),0)</f>
        <v>2624.3</v>
      </c>
      <c r="Q129" s="31" t="s">
        <v>116</v>
      </c>
      <c r="R129" s="33" t="s">
        <v>432</v>
      </c>
      <c r="S129" s="5"/>
    </row>
    <row r="130" spans="1:19" s="10" customFormat="1" ht="15.95" customHeight="1" x14ac:dyDescent="0.25">
      <c r="A130" s="2">
        <f t="shared" si="2"/>
        <v>129</v>
      </c>
      <c r="B130" s="2" t="s">
        <v>25</v>
      </c>
      <c r="C130" s="3" t="s">
        <v>266</v>
      </c>
      <c r="D130" s="4" t="s">
        <v>358</v>
      </c>
      <c r="E130" s="3" t="s">
        <v>192</v>
      </c>
      <c r="F130" s="3" t="s">
        <v>477</v>
      </c>
      <c r="G130" s="3" t="s">
        <v>115</v>
      </c>
      <c r="H130" s="7">
        <v>46202</v>
      </c>
      <c r="I130" s="7">
        <v>46206.5</v>
      </c>
      <c r="J130" s="7" t="s">
        <v>198</v>
      </c>
      <c r="K130" s="7" t="s">
        <v>483</v>
      </c>
      <c r="L130" s="36">
        <v>1368.67</v>
      </c>
      <c r="M130" s="23">
        <v>311</v>
      </c>
      <c r="N130" s="14">
        <v>4.5</v>
      </c>
      <c r="O130" s="34">
        <f>Tabela13[[#This Row],[padrão_de_diária]]*Tabela13[[#This Row],[número_de_diárias]]</f>
        <v>1399.5</v>
      </c>
      <c r="P130" s="30">
        <f>IFERROR(IF(Tabela13[[#This Row],[valor_total_das_passagens]]+Tabela13[[#This Row],[valor_total_diárias]]=0,0,Tabela13[[#This Row],[valor_total_das_passagens]]+Tabela13[[#This Row],[valor_total_diárias]]),0)</f>
        <v>2768.17</v>
      </c>
      <c r="Q130" s="31" t="s">
        <v>116</v>
      </c>
      <c r="R130" s="33" t="s">
        <v>433</v>
      </c>
      <c r="S130" s="5"/>
    </row>
    <row r="131" spans="1:19" s="10" customFormat="1" ht="15.95" customHeight="1" x14ac:dyDescent="0.25">
      <c r="A131" s="2">
        <f t="shared" si="2"/>
        <v>130</v>
      </c>
      <c r="B131" s="2" t="s">
        <v>25</v>
      </c>
      <c r="C131" s="3" t="s">
        <v>123</v>
      </c>
      <c r="D131" s="4" t="s">
        <v>127</v>
      </c>
      <c r="E131" s="3" t="s">
        <v>471</v>
      </c>
      <c r="F131" s="3" t="str">
        <f>IF(Tabela13[[#This Row],[dependência_nav_brasil]]="","",_xlfn.XLOOKUP(Tabela13[[#This Row],[dependência_nav_brasil]],Tabela1[DNB],Tabela1[Aeroporto],"",0,1))</f>
        <v>Rio de Janeiro/RJ</v>
      </c>
      <c r="G131" s="3" t="s">
        <v>394</v>
      </c>
      <c r="H131" s="7">
        <v>46187</v>
      </c>
      <c r="I131" s="7">
        <v>46190.5</v>
      </c>
      <c r="J131" s="7" t="s">
        <v>198</v>
      </c>
      <c r="K131" s="7" t="s">
        <v>209</v>
      </c>
      <c r="L131" s="36">
        <v>5489.91</v>
      </c>
      <c r="M131" s="23">
        <v>311</v>
      </c>
      <c r="N131" s="14">
        <v>3.5</v>
      </c>
      <c r="O131" s="34">
        <f>Tabela13[[#This Row],[padrão_de_diária]]*Tabela13[[#This Row],[número_de_diárias]]</f>
        <v>1088.5</v>
      </c>
      <c r="P131" s="30">
        <f>IFERROR(IF(Tabela13[[#This Row],[valor_total_das_passagens]]+Tabela13[[#This Row],[valor_total_diárias]]=0,0,Tabela13[[#This Row],[valor_total_das_passagens]]+Tabela13[[#This Row],[valor_total_diárias]]),0)</f>
        <v>6578.41</v>
      </c>
      <c r="Q131" s="31" t="s">
        <v>116</v>
      </c>
      <c r="R131" s="33" t="s">
        <v>439</v>
      </c>
      <c r="S131" s="5"/>
    </row>
    <row r="132" spans="1:19" s="10" customFormat="1" ht="15.95" customHeight="1" x14ac:dyDescent="0.25">
      <c r="A132" s="2">
        <f t="shared" si="2"/>
        <v>131</v>
      </c>
      <c r="B132" s="2" t="s">
        <v>25</v>
      </c>
      <c r="C132" s="3" t="s">
        <v>278</v>
      </c>
      <c r="D132" s="4" t="s">
        <v>366</v>
      </c>
      <c r="E132" s="3" t="s">
        <v>194</v>
      </c>
      <c r="F132" s="3" t="str">
        <f>IF(Tabela13[[#This Row],[dependência_nav_brasil]]="","",_xlfn.XLOOKUP(Tabela13[[#This Row],[dependência_nav_brasil]],Tabela1[DNB],Tabela1[Aeroporto],"",0,1))</f>
        <v>Rio de Janeiro/RJ</v>
      </c>
      <c r="G132" s="3" t="s">
        <v>112</v>
      </c>
      <c r="H132" s="7">
        <v>46191</v>
      </c>
      <c r="I132" s="7">
        <v>46193.5</v>
      </c>
      <c r="J132" s="7" t="s">
        <v>198</v>
      </c>
      <c r="K132" s="7" t="s">
        <v>210</v>
      </c>
      <c r="L132" s="36">
        <v>2791.29</v>
      </c>
      <c r="M132" s="23">
        <v>438</v>
      </c>
      <c r="N132" s="14">
        <v>2.5</v>
      </c>
      <c r="O132" s="34">
        <f>Tabela13[[#This Row],[padrão_de_diária]]*Tabela13[[#This Row],[número_de_diárias]]</f>
        <v>1095</v>
      </c>
      <c r="P132" s="30">
        <f>IFERROR(IF(Tabela13[[#This Row],[valor_total_das_passagens]]+Tabela13[[#This Row],[valor_total_diárias]]=0,0,Tabela13[[#This Row],[valor_total_das_passagens]]+Tabela13[[#This Row],[valor_total_diárias]]),0)</f>
        <v>3886.29</v>
      </c>
      <c r="Q132" s="31" t="s">
        <v>116</v>
      </c>
      <c r="R132" s="33" t="s">
        <v>440</v>
      </c>
      <c r="S132" s="5"/>
    </row>
    <row r="133" spans="1:19" s="10" customFormat="1" ht="15.95" customHeight="1" x14ac:dyDescent="0.25">
      <c r="A133" s="2">
        <f t="shared" si="2"/>
        <v>132</v>
      </c>
      <c r="B133" s="2" t="s">
        <v>25</v>
      </c>
      <c r="C133" s="3" t="s">
        <v>292</v>
      </c>
      <c r="D133" s="4" t="s">
        <v>379</v>
      </c>
      <c r="E133" s="3" t="s">
        <v>475</v>
      </c>
      <c r="F133" s="3" t="s">
        <v>478</v>
      </c>
      <c r="G133" s="3" t="s">
        <v>110</v>
      </c>
      <c r="H133" s="7">
        <v>46202</v>
      </c>
      <c r="I133" s="7">
        <v>46203.5</v>
      </c>
      <c r="J133" s="7" t="s">
        <v>198</v>
      </c>
      <c r="K133" s="7" t="s">
        <v>484</v>
      </c>
      <c r="L133" s="36">
        <v>4585.25</v>
      </c>
      <c r="M133" s="23">
        <v>0</v>
      </c>
      <c r="N133" s="14">
        <v>0</v>
      </c>
      <c r="O133" s="34">
        <f>Tabela13[[#This Row],[padrão_de_diária]]*Tabela13[[#This Row],[número_de_diárias]]</f>
        <v>0</v>
      </c>
      <c r="P133" s="30">
        <f>IFERROR(IF(Tabela13[[#This Row],[valor_total_das_passagens]]+Tabela13[[#This Row],[valor_total_diárias]]=0,0,Tabela13[[#This Row],[valor_total_das_passagens]]+Tabela13[[#This Row],[valor_total_diárias]]),0)</f>
        <v>4585.25</v>
      </c>
      <c r="Q133" s="31" t="s">
        <v>116</v>
      </c>
      <c r="R133" s="33" t="s">
        <v>451</v>
      </c>
      <c r="S133" s="5"/>
    </row>
    <row r="134" spans="1:19" s="10" customFormat="1" ht="15.95" customHeight="1" x14ac:dyDescent="0.25">
      <c r="A134" s="2">
        <f t="shared" si="2"/>
        <v>133</v>
      </c>
      <c r="B134" s="2" t="s">
        <v>25</v>
      </c>
      <c r="C134" s="3" t="s">
        <v>293</v>
      </c>
      <c r="D134" s="4" t="s">
        <v>380</v>
      </c>
      <c r="E134" s="3" t="s">
        <v>464</v>
      </c>
      <c r="F134" s="3" t="s">
        <v>83</v>
      </c>
      <c r="G134" s="3" t="s">
        <v>110</v>
      </c>
      <c r="H134" s="7">
        <v>46202</v>
      </c>
      <c r="I134" s="7">
        <v>46203.5</v>
      </c>
      <c r="J134" s="7" t="s">
        <v>198</v>
      </c>
      <c r="K134" s="7" t="s">
        <v>207</v>
      </c>
      <c r="L134" s="36">
        <v>4957.6099999999997</v>
      </c>
      <c r="M134" s="23">
        <v>0</v>
      </c>
      <c r="N134" s="14">
        <v>0</v>
      </c>
      <c r="O134" s="34">
        <f>Tabela13[[#This Row],[padrão_de_diária]]*Tabela13[[#This Row],[número_de_diárias]]</f>
        <v>0</v>
      </c>
      <c r="P134" s="30">
        <f>IFERROR(IF(Tabela13[[#This Row],[valor_total_das_passagens]]+Tabela13[[#This Row],[valor_total_diárias]]=0,0,Tabela13[[#This Row],[valor_total_das_passagens]]+Tabela13[[#This Row],[valor_total_diárias]]),0)</f>
        <v>4957.6099999999997</v>
      </c>
      <c r="Q134" s="31" t="s">
        <v>116</v>
      </c>
      <c r="R134" s="33" t="s">
        <v>451</v>
      </c>
      <c r="S134" s="5"/>
    </row>
    <row r="135" spans="1:19" s="10" customFormat="1" ht="15.95" customHeight="1" x14ac:dyDescent="0.25">
      <c r="A135" s="2">
        <f t="shared" si="2"/>
        <v>134</v>
      </c>
      <c r="B135" s="2" t="s">
        <v>25</v>
      </c>
      <c r="C135" s="3" t="s">
        <v>298</v>
      </c>
      <c r="D135" s="4"/>
      <c r="E135" s="3" t="s">
        <v>476</v>
      </c>
      <c r="F135" s="3" t="s">
        <v>119</v>
      </c>
      <c r="G135" s="3" t="s">
        <v>110</v>
      </c>
      <c r="H135" s="7">
        <v>46202</v>
      </c>
      <c r="I135" s="7">
        <v>46203.5</v>
      </c>
      <c r="J135" s="7" t="s">
        <v>198</v>
      </c>
      <c r="K135" s="7" t="s">
        <v>211</v>
      </c>
      <c r="L135" s="36">
        <v>7391.29</v>
      </c>
      <c r="M135" s="23">
        <v>0</v>
      </c>
      <c r="N135" s="14">
        <v>0</v>
      </c>
      <c r="O135" s="34">
        <f>Tabela13[[#This Row],[padrão_de_diária]]*Tabela13[[#This Row],[número_de_diárias]]</f>
        <v>0</v>
      </c>
      <c r="P135" s="30">
        <f>IFERROR(IF(Tabela13[[#This Row],[valor_total_das_passagens]]+Tabela13[[#This Row],[valor_total_diárias]]=0,0,Tabela13[[#This Row],[valor_total_das_passagens]]+Tabela13[[#This Row],[valor_total_diárias]]),0)</f>
        <v>7391.29</v>
      </c>
      <c r="Q135" s="31" t="s">
        <v>116</v>
      </c>
      <c r="R135" s="33" t="s">
        <v>458</v>
      </c>
      <c r="S135" s="5"/>
    </row>
    <row r="136" spans="1:19" s="10" customFormat="1" ht="15.95" customHeight="1" x14ac:dyDescent="0.25">
      <c r="A136" s="2">
        <f t="shared" si="2"/>
        <v>135</v>
      </c>
      <c r="B136" s="2" t="s">
        <v>25</v>
      </c>
      <c r="C136" s="3" t="s">
        <v>299</v>
      </c>
      <c r="D136" s="4" t="s">
        <v>385</v>
      </c>
      <c r="E136" s="3" t="s">
        <v>476</v>
      </c>
      <c r="F136" s="3" t="s">
        <v>119</v>
      </c>
      <c r="G136" s="3" t="s">
        <v>110</v>
      </c>
      <c r="H136" s="7">
        <v>46203</v>
      </c>
      <c r="I136" s="7">
        <v>46203.5</v>
      </c>
      <c r="J136" s="7" t="s">
        <v>198</v>
      </c>
      <c r="K136" s="7" t="s">
        <v>485</v>
      </c>
      <c r="L136" s="36">
        <v>10459.35</v>
      </c>
      <c r="M136" s="23">
        <v>0</v>
      </c>
      <c r="N136" s="14">
        <v>0</v>
      </c>
      <c r="O136" s="34">
        <f>Tabela13[[#This Row],[padrão_de_diária]]*Tabela13[[#This Row],[número_de_diárias]]</f>
        <v>0</v>
      </c>
      <c r="P136" s="30">
        <f>IFERROR(IF(Tabela13[[#This Row],[valor_total_das_passagens]]+Tabela13[[#This Row],[valor_total_diárias]]=0,0,Tabela13[[#This Row],[valor_total_das_passagens]]+Tabela13[[#This Row],[valor_total_diárias]]),0)</f>
        <v>10459.35</v>
      </c>
      <c r="Q136" s="31" t="s">
        <v>116</v>
      </c>
      <c r="R136" s="33" t="s">
        <v>458</v>
      </c>
      <c r="S136" s="5"/>
    </row>
    <row r="137" spans="1:19" s="10" customFormat="1" ht="15.95" customHeight="1" x14ac:dyDescent="0.25">
      <c r="A137" s="2"/>
      <c r="B137" s="2"/>
      <c r="C137" s="3"/>
      <c r="D137" s="4"/>
      <c r="E137" s="3"/>
      <c r="F137" s="3" t="str">
        <f>IF(Tabela13[[#This Row],[dependência_nav_brasil]]="","",_xlfn.XLOOKUP(Tabela13[[#This Row],[dependência_nav_brasil]],Tabela1[DNB],Tabela1[Aeroporto],"",0,1))</f>
        <v/>
      </c>
      <c r="G137" s="3"/>
      <c r="H137" s="7"/>
      <c r="I137" s="7"/>
      <c r="J137" s="7"/>
      <c r="K137" s="7"/>
      <c r="L137" s="36"/>
      <c r="M137" s="23"/>
      <c r="N137" s="14"/>
      <c r="O137" s="34"/>
      <c r="P137" s="30">
        <f>IFERROR(IF(Tabela13[[#This Row],[valor_total_das_passagens]]+Tabela13[[#This Row],[valor_total_diárias]]=0,0,Tabela13[[#This Row],[valor_total_das_passagens]]+Tabela13[[#This Row],[valor_total_diárias]]),0)</f>
        <v>0</v>
      </c>
      <c r="Q137" s="31"/>
      <c r="R137" s="33"/>
      <c r="S137" s="5"/>
    </row>
    <row r="138" spans="1:19" s="10" customFormat="1" ht="15.95" customHeight="1" x14ac:dyDescent="0.25">
      <c r="A138" s="1"/>
      <c r="B138" s="1"/>
      <c r="C138" s="6"/>
      <c r="D138" s="1"/>
      <c r="E138" s="6"/>
      <c r="F138" s="6"/>
      <c r="G138" s="6"/>
      <c r="H138" s="11"/>
      <c r="I138" s="11"/>
      <c r="J138" s="11"/>
      <c r="K138" s="11"/>
      <c r="L138" s="24"/>
      <c r="M138" s="25"/>
      <c r="N138" s="12"/>
      <c r="O138" s="28"/>
      <c r="P138" s="29"/>
      <c r="Q138" s="6"/>
    </row>
    <row r="139" spans="1:19" s="10" customFormat="1" ht="15.95" customHeight="1" x14ac:dyDescent="0.25">
      <c r="A139" s="1"/>
      <c r="B139" s="1"/>
      <c r="C139" s="6"/>
      <c r="D139" s="1"/>
      <c r="E139" s="6"/>
      <c r="F139" s="6"/>
      <c r="G139" s="6"/>
      <c r="H139" s="11"/>
      <c r="I139" s="11"/>
      <c r="J139" s="11"/>
      <c r="K139" s="11"/>
      <c r="L139" s="24"/>
      <c r="M139" s="25"/>
      <c r="N139" s="12"/>
      <c r="O139" s="28"/>
      <c r="P139" s="29"/>
      <c r="Q139" s="6"/>
    </row>
    <row r="140" spans="1:19" s="10" customFormat="1" ht="15.95" customHeight="1" x14ac:dyDescent="0.25">
      <c r="A140" s="1"/>
      <c r="B140" s="1"/>
      <c r="C140" s="6"/>
      <c r="D140" s="1"/>
      <c r="E140" s="6"/>
      <c r="F140" s="6"/>
      <c r="G140" s="6"/>
      <c r="H140" s="11"/>
      <c r="I140" s="11"/>
      <c r="J140" s="11"/>
      <c r="K140" s="11"/>
      <c r="L140" s="24"/>
      <c r="M140" s="25"/>
      <c r="N140" s="12"/>
      <c r="O140" s="28"/>
      <c r="P140" s="29"/>
      <c r="Q140" s="6"/>
    </row>
    <row r="141" spans="1:19" s="10" customFormat="1" ht="15.95" customHeight="1" x14ac:dyDescent="0.25">
      <c r="A141" s="1"/>
      <c r="B141" s="1"/>
      <c r="C141" s="6"/>
      <c r="D141" s="1"/>
      <c r="E141" s="6"/>
      <c r="F141" s="6"/>
      <c r="G141" s="6"/>
      <c r="H141" s="11"/>
      <c r="I141" s="11"/>
      <c r="J141" s="11"/>
      <c r="K141" s="11"/>
      <c r="L141" s="24"/>
      <c r="M141" s="25"/>
      <c r="N141" s="12"/>
      <c r="O141" s="28"/>
      <c r="P141" s="29"/>
      <c r="Q141" s="6"/>
    </row>
    <row r="142" spans="1:19" s="10" customFormat="1" ht="15.95" customHeight="1" x14ac:dyDescent="0.25">
      <c r="A142" s="1"/>
      <c r="B142" s="1"/>
      <c r="C142" s="6"/>
      <c r="D142" s="1"/>
      <c r="E142" s="6"/>
      <c r="F142" s="6"/>
      <c r="G142" s="6"/>
      <c r="H142" s="11"/>
      <c r="I142" s="11"/>
      <c r="J142" s="11"/>
      <c r="K142" s="11"/>
      <c r="L142" s="24"/>
      <c r="M142" s="25"/>
      <c r="N142" s="12"/>
      <c r="O142" s="28"/>
      <c r="P142" s="29"/>
      <c r="Q142" s="6"/>
    </row>
    <row r="143" spans="1:19" s="10" customFormat="1" ht="15.95" customHeight="1" x14ac:dyDescent="0.25">
      <c r="A143" s="1"/>
      <c r="B143" s="1"/>
      <c r="C143" s="6"/>
      <c r="D143" s="1"/>
      <c r="E143" s="6"/>
      <c r="F143" s="6"/>
      <c r="G143" s="6"/>
      <c r="H143" s="11"/>
      <c r="I143" s="11"/>
      <c r="J143" s="11"/>
      <c r="K143" s="11"/>
      <c r="L143" s="24"/>
      <c r="M143" s="25"/>
      <c r="N143" s="12"/>
      <c r="O143" s="28"/>
      <c r="P143" s="29"/>
      <c r="Q143" s="6"/>
    </row>
    <row r="144" spans="1:19" s="10" customFormat="1" ht="15.95" customHeight="1" x14ac:dyDescent="0.25">
      <c r="A144" s="1"/>
      <c r="B144" s="1"/>
      <c r="C144" s="6"/>
      <c r="D144" s="1"/>
      <c r="E144" s="6"/>
      <c r="F144" s="6"/>
      <c r="G144" s="6"/>
      <c r="H144" s="11"/>
      <c r="I144" s="11"/>
      <c r="J144" s="11"/>
      <c r="K144" s="11"/>
      <c r="L144" s="24"/>
      <c r="M144" s="25"/>
      <c r="N144" s="12"/>
      <c r="O144" s="28"/>
      <c r="P144" s="29"/>
      <c r="Q144" s="6"/>
    </row>
    <row r="145" spans="1:17" s="10" customFormat="1" ht="15.95" customHeight="1" x14ac:dyDescent="0.25">
      <c r="A145" s="1"/>
      <c r="B145" s="1"/>
      <c r="C145" s="6"/>
      <c r="D145" s="1"/>
      <c r="E145" s="6"/>
      <c r="F145" s="6"/>
      <c r="G145" s="6"/>
      <c r="H145" s="11"/>
      <c r="I145" s="11"/>
      <c r="J145" s="11"/>
      <c r="K145" s="11"/>
      <c r="L145" s="24"/>
      <c r="M145" s="25"/>
      <c r="N145" s="12"/>
      <c r="O145" s="28"/>
      <c r="P145" s="29"/>
      <c r="Q145" s="6"/>
    </row>
    <row r="146" spans="1:17" s="10" customFormat="1" ht="15.95" customHeight="1" x14ac:dyDescent="0.25">
      <c r="A146" s="1"/>
      <c r="B146" s="1"/>
      <c r="C146" s="6"/>
      <c r="D146" s="1"/>
      <c r="E146" s="6"/>
      <c r="F146" s="6"/>
      <c r="G146" s="6"/>
      <c r="H146" s="11"/>
      <c r="I146" s="11"/>
      <c r="J146" s="11"/>
      <c r="K146" s="11"/>
      <c r="L146" s="24"/>
      <c r="M146" s="25"/>
      <c r="N146" s="12"/>
      <c r="O146" s="28"/>
      <c r="P146" s="29"/>
      <c r="Q146" s="6"/>
    </row>
    <row r="147" spans="1:17" s="10" customFormat="1" ht="15.95" customHeight="1" x14ac:dyDescent="0.25">
      <c r="A147" s="1"/>
      <c r="B147" s="1"/>
      <c r="C147" s="6"/>
      <c r="D147" s="1"/>
      <c r="E147" s="6"/>
      <c r="F147" s="6"/>
      <c r="G147" s="6"/>
      <c r="H147" s="11"/>
      <c r="I147" s="11"/>
      <c r="J147" s="11"/>
      <c r="K147" s="11"/>
      <c r="L147" s="24"/>
      <c r="M147" s="25"/>
      <c r="N147" s="12"/>
      <c r="O147" s="28"/>
      <c r="P147" s="29"/>
      <c r="Q147" s="6"/>
    </row>
    <row r="148" spans="1:17" s="10" customFormat="1" ht="15.95" customHeight="1" x14ac:dyDescent="0.25">
      <c r="A148" s="1"/>
      <c r="B148" s="1"/>
      <c r="C148" s="6"/>
      <c r="D148" s="1"/>
      <c r="E148" s="6"/>
      <c r="F148" s="6"/>
      <c r="G148" s="6"/>
      <c r="H148" s="11"/>
      <c r="I148" s="11"/>
      <c r="J148" s="11"/>
      <c r="K148" s="11"/>
      <c r="L148" s="24"/>
      <c r="M148" s="25"/>
      <c r="N148" s="12"/>
      <c r="O148" s="28"/>
      <c r="P148" s="29"/>
      <c r="Q148" s="6"/>
    </row>
    <row r="149" spans="1:17" s="10" customFormat="1" ht="15.95" customHeight="1" x14ac:dyDescent="0.25">
      <c r="A149" s="1"/>
      <c r="B149" s="1"/>
      <c r="C149" s="6"/>
      <c r="D149" s="1"/>
      <c r="E149" s="6"/>
      <c r="F149" s="6"/>
      <c r="G149" s="6"/>
      <c r="H149" s="11"/>
      <c r="I149" s="11"/>
      <c r="J149" s="11"/>
      <c r="K149" s="11"/>
      <c r="L149" s="24"/>
      <c r="M149" s="25"/>
      <c r="N149" s="12"/>
      <c r="O149" s="28"/>
      <c r="P149" s="29"/>
      <c r="Q149" s="6"/>
    </row>
    <row r="150" spans="1:17" s="10" customFormat="1" ht="15.95" customHeight="1" x14ac:dyDescent="0.25">
      <c r="A150" s="1"/>
      <c r="B150" s="1"/>
      <c r="C150" s="6"/>
      <c r="D150" s="1"/>
      <c r="E150" s="6"/>
      <c r="F150" s="6"/>
      <c r="G150" s="6"/>
      <c r="H150" s="11"/>
      <c r="I150" s="11"/>
      <c r="J150" s="11"/>
      <c r="K150" s="11"/>
      <c r="L150" s="24"/>
      <c r="M150" s="25"/>
      <c r="N150" s="12"/>
      <c r="O150" s="28"/>
      <c r="P150" s="29"/>
      <c r="Q150" s="6"/>
    </row>
    <row r="151" spans="1:17" s="10" customFormat="1" ht="15.95" customHeight="1" x14ac:dyDescent="0.25">
      <c r="A151" s="1"/>
      <c r="B151" s="1"/>
      <c r="C151" s="6"/>
      <c r="D151" s="1"/>
      <c r="E151" s="6"/>
      <c r="F151" s="6"/>
      <c r="G151" s="6"/>
      <c r="H151" s="11"/>
      <c r="I151" s="11"/>
      <c r="J151" s="11"/>
      <c r="K151" s="11"/>
      <c r="L151" s="24"/>
      <c r="M151" s="25"/>
      <c r="N151" s="12"/>
      <c r="O151" s="28"/>
      <c r="P151" s="29"/>
      <c r="Q151" s="6"/>
    </row>
    <row r="152" spans="1:17" s="10" customFormat="1" ht="15.95" customHeight="1" x14ac:dyDescent="0.25">
      <c r="A152" s="1"/>
      <c r="B152" s="1"/>
      <c r="C152" s="6"/>
      <c r="D152" s="1"/>
      <c r="E152" s="6"/>
      <c r="F152" s="6"/>
      <c r="G152" s="6"/>
      <c r="H152" s="11"/>
      <c r="I152" s="11"/>
      <c r="J152" s="11"/>
      <c r="K152" s="11"/>
      <c r="L152" s="24"/>
      <c r="M152" s="25"/>
      <c r="N152" s="12"/>
      <c r="O152" s="28"/>
      <c r="P152" s="29"/>
      <c r="Q152" s="6"/>
    </row>
    <row r="153" spans="1:17" s="10" customFormat="1" ht="15.95" customHeight="1" x14ac:dyDescent="0.25">
      <c r="A153" s="1"/>
      <c r="B153" s="1"/>
      <c r="C153" s="6"/>
      <c r="D153" s="1"/>
      <c r="E153" s="6"/>
      <c r="F153" s="6"/>
      <c r="G153" s="6"/>
      <c r="H153" s="11"/>
      <c r="I153" s="11"/>
      <c r="J153" s="11"/>
      <c r="K153" s="11"/>
      <c r="L153" s="24"/>
      <c r="M153" s="25"/>
      <c r="N153" s="12"/>
      <c r="O153" s="28"/>
      <c r="P153" s="29"/>
      <c r="Q153" s="6"/>
    </row>
    <row r="154" spans="1:17" s="10" customFormat="1" ht="15.95" customHeight="1" x14ac:dyDescent="0.25">
      <c r="A154" s="1"/>
      <c r="B154" s="1"/>
      <c r="C154" s="6"/>
      <c r="D154" s="1"/>
      <c r="E154" s="6"/>
      <c r="F154" s="6"/>
      <c r="G154" s="6"/>
      <c r="H154" s="11"/>
      <c r="I154" s="11"/>
      <c r="J154" s="11"/>
      <c r="K154" s="11"/>
      <c r="L154" s="24"/>
      <c r="M154" s="25"/>
      <c r="N154" s="12"/>
      <c r="O154" s="28"/>
      <c r="P154" s="29"/>
      <c r="Q154" s="6"/>
    </row>
    <row r="155" spans="1:17" s="10" customFormat="1" ht="15.95" customHeight="1" x14ac:dyDescent="0.25">
      <c r="A155" s="1"/>
      <c r="B155" s="1"/>
      <c r="C155" s="6"/>
      <c r="D155" s="1"/>
      <c r="E155" s="6"/>
      <c r="F155" s="6"/>
      <c r="G155" s="6"/>
      <c r="H155" s="11"/>
      <c r="I155" s="11"/>
      <c r="J155" s="11"/>
      <c r="K155" s="11"/>
      <c r="L155" s="24"/>
      <c r="M155" s="25"/>
      <c r="N155" s="12"/>
      <c r="O155" s="28"/>
      <c r="P155" s="29"/>
      <c r="Q155" s="6"/>
    </row>
    <row r="156" spans="1:17" s="10" customFormat="1" ht="15.95" customHeight="1" x14ac:dyDescent="0.25">
      <c r="A156" s="1"/>
      <c r="B156" s="1"/>
      <c r="C156" s="6"/>
      <c r="D156" s="1"/>
      <c r="E156" s="6"/>
      <c r="F156" s="6"/>
      <c r="G156" s="6"/>
      <c r="H156" s="11"/>
      <c r="I156" s="11"/>
      <c r="J156" s="11"/>
      <c r="K156" s="11"/>
      <c r="L156" s="24"/>
      <c r="M156" s="25"/>
      <c r="N156" s="12"/>
      <c r="O156" s="28"/>
      <c r="P156" s="29"/>
      <c r="Q156" s="6"/>
    </row>
    <row r="157" spans="1:17" s="10" customFormat="1" ht="15.95" customHeight="1" x14ac:dyDescent="0.25">
      <c r="A157" s="1"/>
      <c r="B157" s="1"/>
      <c r="C157" s="6"/>
      <c r="D157" s="1"/>
      <c r="E157" s="6"/>
      <c r="F157" s="6"/>
      <c r="G157" s="6"/>
      <c r="H157" s="11"/>
      <c r="I157" s="11"/>
      <c r="J157" s="11"/>
      <c r="K157" s="11"/>
      <c r="L157" s="24"/>
      <c r="M157" s="25"/>
      <c r="N157" s="12"/>
      <c r="O157" s="28"/>
      <c r="P157" s="29"/>
      <c r="Q157" s="6"/>
    </row>
    <row r="158" spans="1:17" s="10" customFormat="1" ht="15.95" customHeight="1" x14ac:dyDescent="0.25">
      <c r="A158" s="1"/>
      <c r="B158" s="1"/>
      <c r="C158" s="6"/>
      <c r="D158" s="1"/>
      <c r="E158" s="6"/>
      <c r="F158" s="6"/>
      <c r="G158" s="6"/>
      <c r="H158" s="11"/>
      <c r="I158" s="11"/>
      <c r="J158" s="11"/>
      <c r="K158" s="11"/>
      <c r="L158" s="24"/>
      <c r="M158" s="25"/>
      <c r="N158" s="12"/>
      <c r="O158" s="28"/>
      <c r="P158" s="29"/>
      <c r="Q158" s="6"/>
    </row>
    <row r="159" spans="1:17" s="10" customFormat="1" ht="15.95" customHeight="1" x14ac:dyDescent="0.25">
      <c r="A159" s="1"/>
      <c r="B159" s="1"/>
      <c r="C159" s="6"/>
      <c r="D159" s="1"/>
      <c r="E159" s="6"/>
      <c r="F159" s="6"/>
      <c r="G159" s="6"/>
      <c r="H159" s="11"/>
      <c r="I159" s="11"/>
      <c r="J159" s="11"/>
      <c r="K159" s="11"/>
      <c r="L159" s="24"/>
      <c r="M159" s="25"/>
      <c r="N159" s="12"/>
      <c r="O159" s="28"/>
      <c r="P159" s="29"/>
      <c r="Q159" s="6"/>
    </row>
    <row r="160" spans="1:17" s="10" customFormat="1" ht="15.95" customHeight="1" x14ac:dyDescent="0.25">
      <c r="A160" s="1"/>
      <c r="B160" s="1"/>
      <c r="C160" s="6"/>
      <c r="D160" s="1"/>
      <c r="E160" s="6"/>
      <c r="F160" s="6"/>
      <c r="G160" s="6"/>
      <c r="H160" s="11"/>
      <c r="I160" s="11"/>
      <c r="J160" s="11"/>
      <c r="K160" s="11"/>
      <c r="L160" s="24"/>
      <c r="M160" s="25"/>
      <c r="N160" s="12"/>
      <c r="O160" s="28"/>
      <c r="P160" s="29"/>
      <c r="Q160" s="6"/>
    </row>
    <row r="161" spans="1:17" s="10" customFormat="1" ht="15.95" customHeight="1" x14ac:dyDescent="0.25">
      <c r="A161" s="1"/>
      <c r="B161" s="1"/>
      <c r="C161" s="6"/>
      <c r="D161" s="1"/>
      <c r="E161" s="6"/>
      <c r="F161" s="6"/>
      <c r="G161" s="6"/>
      <c r="H161" s="11"/>
      <c r="I161" s="11"/>
      <c r="J161" s="11"/>
      <c r="K161" s="11"/>
      <c r="L161" s="24"/>
      <c r="M161" s="25"/>
      <c r="N161" s="12"/>
      <c r="O161" s="28"/>
      <c r="P161" s="29"/>
      <c r="Q161" s="6"/>
    </row>
    <row r="162" spans="1:17" s="10" customFormat="1" ht="15.95" customHeight="1" x14ac:dyDescent="0.25">
      <c r="A162" s="1"/>
      <c r="B162" s="1"/>
      <c r="C162" s="6"/>
      <c r="D162" s="1"/>
      <c r="E162" s="6"/>
      <c r="F162" s="6"/>
      <c r="G162" s="6"/>
      <c r="H162" s="11"/>
      <c r="I162" s="11"/>
      <c r="J162" s="11"/>
      <c r="K162" s="11"/>
      <c r="L162" s="24"/>
      <c r="M162" s="25"/>
      <c r="N162" s="12"/>
      <c r="O162" s="28"/>
      <c r="P162" s="29"/>
      <c r="Q162" s="6"/>
    </row>
    <row r="163" spans="1:17" s="10" customFormat="1" ht="15.95" customHeight="1" x14ac:dyDescent="0.25">
      <c r="A163" s="1"/>
      <c r="B163" s="1"/>
      <c r="C163" s="6"/>
      <c r="D163" s="1"/>
      <c r="E163" s="6"/>
      <c r="F163" s="6"/>
      <c r="G163" s="6"/>
      <c r="H163" s="11"/>
      <c r="I163" s="11"/>
      <c r="J163" s="11"/>
      <c r="K163" s="11"/>
      <c r="L163" s="24"/>
      <c r="M163" s="25"/>
      <c r="N163" s="12"/>
      <c r="O163" s="28"/>
      <c r="P163" s="29"/>
      <c r="Q163" s="6"/>
    </row>
    <row r="164" spans="1:17" s="10" customFormat="1" ht="15.95" customHeight="1" x14ac:dyDescent="0.25">
      <c r="A164" s="1"/>
      <c r="B164" s="1"/>
      <c r="C164" s="6"/>
      <c r="D164" s="1"/>
      <c r="E164" s="6"/>
      <c r="F164" s="6"/>
      <c r="G164" s="6"/>
      <c r="H164" s="11"/>
      <c r="I164" s="11"/>
      <c r="J164" s="11"/>
      <c r="K164" s="11"/>
      <c r="L164" s="24"/>
      <c r="M164" s="25"/>
      <c r="N164" s="12"/>
      <c r="O164" s="28"/>
      <c r="P164" s="29"/>
      <c r="Q164" s="6"/>
    </row>
    <row r="165" spans="1:17" s="10" customFormat="1" ht="15.95" customHeight="1" x14ac:dyDescent="0.25">
      <c r="A165" s="1"/>
      <c r="B165" s="1"/>
      <c r="C165" s="6"/>
      <c r="D165" s="1"/>
      <c r="E165" s="6"/>
      <c r="F165" s="6"/>
      <c r="G165" s="6"/>
      <c r="H165" s="11"/>
      <c r="I165" s="11"/>
      <c r="J165" s="11"/>
      <c r="K165" s="11"/>
      <c r="L165" s="24"/>
      <c r="M165" s="25"/>
      <c r="N165" s="12"/>
      <c r="O165" s="28"/>
      <c r="P165" s="29"/>
      <c r="Q165" s="6"/>
    </row>
    <row r="166" spans="1:17" s="10" customFormat="1" ht="15.95" customHeight="1" x14ac:dyDescent="0.25">
      <c r="A166" s="1"/>
      <c r="B166" s="1"/>
      <c r="C166" s="6"/>
      <c r="D166" s="1"/>
      <c r="E166" s="6"/>
      <c r="F166" s="6"/>
      <c r="G166" s="6"/>
      <c r="H166" s="11"/>
      <c r="I166" s="11"/>
      <c r="J166" s="11"/>
      <c r="K166" s="11"/>
      <c r="L166" s="24"/>
      <c r="M166" s="25"/>
      <c r="N166" s="12"/>
      <c r="O166" s="28"/>
      <c r="P166" s="29"/>
      <c r="Q166" s="6"/>
    </row>
    <row r="167" spans="1:17" s="10" customFormat="1" ht="15.95" customHeight="1" x14ac:dyDescent="0.25">
      <c r="A167" s="1"/>
      <c r="B167" s="1"/>
      <c r="C167" s="6"/>
      <c r="D167" s="1"/>
      <c r="E167" s="6"/>
      <c r="F167" s="6"/>
      <c r="G167" s="6"/>
      <c r="H167" s="11"/>
      <c r="I167" s="11"/>
      <c r="J167" s="11"/>
      <c r="K167" s="11"/>
      <c r="L167" s="24"/>
      <c r="M167" s="25"/>
      <c r="N167" s="12"/>
      <c r="O167" s="28"/>
      <c r="P167" s="29"/>
      <c r="Q167" s="6"/>
    </row>
    <row r="168" spans="1:17" s="10" customFormat="1" ht="15.95" customHeight="1" x14ac:dyDescent="0.25">
      <c r="A168" s="1"/>
      <c r="B168" s="1"/>
      <c r="C168" s="6"/>
      <c r="D168" s="1"/>
      <c r="E168" s="6"/>
      <c r="F168" s="6"/>
      <c r="G168" s="6"/>
      <c r="H168" s="11"/>
      <c r="I168" s="11"/>
      <c r="J168" s="11"/>
      <c r="K168" s="11"/>
      <c r="L168" s="24"/>
      <c r="M168" s="25"/>
      <c r="N168" s="12"/>
      <c r="O168" s="28"/>
      <c r="P168" s="29"/>
      <c r="Q168" s="6"/>
    </row>
    <row r="169" spans="1:17" s="10" customFormat="1" ht="15.95" customHeight="1" x14ac:dyDescent="0.25">
      <c r="A169" s="1"/>
      <c r="B169" s="1"/>
      <c r="C169" s="6"/>
      <c r="D169" s="1"/>
      <c r="E169" s="6"/>
      <c r="F169" s="6"/>
      <c r="G169" s="6"/>
      <c r="H169" s="11"/>
      <c r="I169" s="11"/>
      <c r="J169" s="11"/>
      <c r="K169" s="11"/>
      <c r="L169" s="24"/>
      <c r="M169" s="25"/>
      <c r="N169" s="12"/>
      <c r="O169" s="28"/>
      <c r="P169" s="29"/>
      <c r="Q169" s="6"/>
    </row>
    <row r="170" spans="1:17" s="10" customFormat="1" ht="15.95" customHeight="1" x14ac:dyDescent="0.25">
      <c r="A170" s="1"/>
      <c r="B170" s="1"/>
      <c r="C170" s="6"/>
      <c r="D170" s="1"/>
      <c r="E170" s="6"/>
      <c r="F170" s="6"/>
      <c r="G170" s="6"/>
      <c r="H170" s="11"/>
      <c r="I170" s="11"/>
      <c r="J170" s="11"/>
      <c r="K170" s="11"/>
      <c r="L170" s="24"/>
      <c r="M170" s="25"/>
      <c r="N170" s="12"/>
      <c r="O170" s="28"/>
      <c r="P170" s="29"/>
      <c r="Q170" s="6"/>
    </row>
    <row r="171" spans="1:17" s="10" customFormat="1" ht="15.95" customHeight="1" x14ac:dyDescent="0.25">
      <c r="A171" s="1"/>
      <c r="B171" s="1"/>
      <c r="C171" s="6"/>
      <c r="D171" s="1"/>
      <c r="E171" s="6"/>
      <c r="F171" s="6"/>
      <c r="G171" s="6"/>
      <c r="H171" s="11"/>
      <c r="I171" s="11"/>
      <c r="J171" s="11"/>
      <c r="K171" s="11"/>
      <c r="L171" s="24"/>
      <c r="M171" s="25"/>
      <c r="N171" s="12"/>
      <c r="O171" s="28"/>
      <c r="P171" s="29"/>
      <c r="Q171" s="6"/>
    </row>
    <row r="172" spans="1:17" s="10" customFormat="1" ht="15.95" customHeight="1" x14ac:dyDescent="0.25">
      <c r="A172" s="1"/>
      <c r="B172" s="1"/>
      <c r="C172" s="6"/>
      <c r="D172" s="1"/>
      <c r="E172" s="6"/>
      <c r="F172" s="6"/>
      <c r="G172" s="6"/>
      <c r="H172" s="11"/>
      <c r="I172" s="11"/>
      <c r="J172" s="11"/>
      <c r="K172" s="11"/>
      <c r="L172" s="24"/>
      <c r="M172" s="25"/>
      <c r="N172" s="12"/>
      <c r="O172" s="28"/>
      <c r="P172" s="29"/>
      <c r="Q172" s="6"/>
    </row>
    <row r="173" spans="1:17" s="10" customFormat="1" ht="15.95" customHeight="1" x14ac:dyDescent="0.25">
      <c r="A173" s="1"/>
      <c r="B173" s="1"/>
      <c r="C173" s="6"/>
      <c r="D173" s="1"/>
      <c r="E173" s="6"/>
      <c r="F173" s="6"/>
      <c r="G173" s="6"/>
      <c r="H173" s="11"/>
      <c r="I173" s="11"/>
      <c r="J173" s="11"/>
      <c r="K173" s="11"/>
      <c r="L173" s="24"/>
      <c r="M173" s="25"/>
      <c r="N173" s="12"/>
      <c r="O173" s="28"/>
      <c r="P173" s="29"/>
      <c r="Q173" s="6"/>
    </row>
    <row r="174" spans="1:17" s="10" customFormat="1" ht="15.95" customHeight="1" x14ac:dyDescent="0.25">
      <c r="A174" s="1"/>
      <c r="B174" s="1"/>
      <c r="C174" s="6"/>
      <c r="D174" s="1"/>
      <c r="E174" s="6"/>
      <c r="F174" s="6"/>
      <c r="G174" s="6"/>
      <c r="H174" s="11"/>
      <c r="I174" s="11"/>
      <c r="J174" s="11"/>
      <c r="K174" s="11"/>
      <c r="L174" s="24"/>
      <c r="M174" s="25"/>
      <c r="N174" s="12"/>
      <c r="O174" s="28"/>
      <c r="P174" s="29"/>
      <c r="Q174" s="6"/>
    </row>
    <row r="175" spans="1:17" s="10" customFormat="1" ht="15.95" customHeight="1" x14ac:dyDescent="0.25">
      <c r="A175" s="1"/>
      <c r="B175" s="1"/>
      <c r="C175" s="6"/>
      <c r="D175" s="1"/>
      <c r="E175" s="6"/>
      <c r="F175" s="6"/>
      <c r="G175" s="6"/>
      <c r="H175" s="11"/>
      <c r="I175" s="11"/>
      <c r="J175" s="11"/>
      <c r="K175" s="11"/>
      <c r="L175" s="24"/>
      <c r="M175" s="25"/>
      <c r="N175" s="12"/>
      <c r="O175" s="28"/>
      <c r="P175" s="29"/>
      <c r="Q175" s="6"/>
    </row>
    <row r="176" spans="1:17" s="10" customFormat="1" ht="15.95" customHeight="1" x14ac:dyDescent="0.25">
      <c r="A176" s="1"/>
      <c r="B176" s="1"/>
      <c r="C176" s="6"/>
      <c r="D176" s="1"/>
      <c r="E176" s="6"/>
      <c r="F176" s="6"/>
      <c r="G176" s="6"/>
      <c r="H176" s="11"/>
      <c r="I176" s="11"/>
      <c r="J176" s="11"/>
      <c r="K176" s="11"/>
      <c r="L176" s="24"/>
      <c r="M176" s="25"/>
      <c r="N176" s="12"/>
      <c r="O176" s="28"/>
      <c r="P176" s="29"/>
      <c r="Q176" s="6"/>
    </row>
    <row r="177" spans="1:17" s="10" customFormat="1" ht="15.95" customHeight="1" x14ac:dyDescent="0.25">
      <c r="A177" s="1"/>
      <c r="B177" s="1"/>
      <c r="C177" s="6"/>
      <c r="D177" s="1"/>
      <c r="E177" s="6"/>
      <c r="F177" s="6"/>
      <c r="G177" s="6"/>
      <c r="H177" s="11"/>
      <c r="I177" s="11"/>
      <c r="J177" s="11"/>
      <c r="K177" s="11"/>
      <c r="L177" s="24"/>
      <c r="M177" s="25"/>
      <c r="N177" s="12"/>
      <c r="O177" s="28"/>
      <c r="P177" s="29"/>
      <c r="Q177" s="6"/>
    </row>
    <row r="178" spans="1:17" s="10" customFormat="1" ht="15.95" customHeight="1" x14ac:dyDescent="0.25">
      <c r="A178" s="1"/>
      <c r="B178" s="1"/>
      <c r="C178" s="6"/>
      <c r="D178" s="1"/>
      <c r="E178" s="6"/>
      <c r="F178" s="6"/>
      <c r="G178" s="6"/>
      <c r="H178" s="11"/>
      <c r="I178" s="11"/>
      <c r="J178" s="11"/>
      <c r="K178" s="11"/>
      <c r="L178" s="24"/>
      <c r="M178" s="25"/>
      <c r="N178" s="12"/>
      <c r="O178" s="28"/>
      <c r="P178" s="29"/>
      <c r="Q178" s="6"/>
    </row>
    <row r="179" spans="1:17" s="10" customFormat="1" ht="15.95" customHeight="1" x14ac:dyDescent="0.25">
      <c r="A179" s="1"/>
      <c r="B179" s="1"/>
      <c r="C179" s="6"/>
      <c r="D179" s="1"/>
      <c r="E179" s="6"/>
      <c r="F179" s="6"/>
      <c r="G179" s="6"/>
      <c r="H179" s="11"/>
      <c r="I179" s="11"/>
      <c r="J179" s="11"/>
      <c r="K179" s="11"/>
      <c r="L179" s="24"/>
      <c r="M179" s="25"/>
      <c r="N179" s="12"/>
      <c r="O179" s="28"/>
      <c r="P179" s="29"/>
      <c r="Q179" s="6"/>
    </row>
    <row r="180" spans="1:17" s="10" customFormat="1" ht="15.95" customHeight="1" x14ac:dyDescent="0.25">
      <c r="A180" s="1"/>
      <c r="B180" s="1"/>
      <c r="C180" s="6"/>
      <c r="D180" s="1"/>
      <c r="E180" s="6"/>
      <c r="F180" s="6"/>
      <c r="G180" s="6"/>
      <c r="H180" s="11"/>
      <c r="I180" s="11"/>
      <c r="J180" s="11"/>
      <c r="K180" s="11"/>
      <c r="L180" s="24"/>
      <c r="M180" s="25"/>
      <c r="N180" s="12"/>
      <c r="O180" s="28"/>
      <c r="P180" s="29"/>
      <c r="Q180" s="6"/>
    </row>
    <row r="181" spans="1:17" s="10" customFormat="1" ht="15.95" customHeight="1" x14ac:dyDescent="0.25">
      <c r="A181" s="1"/>
      <c r="B181" s="1"/>
      <c r="C181" s="6"/>
      <c r="D181" s="1"/>
      <c r="E181" s="6"/>
      <c r="F181" s="6"/>
      <c r="G181" s="6"/>
      <c r="H181" s="11"/>
      <c r="I181" s="11"/>
      <c r="J181" s="11"/>
      <c r="K181" s="11"/>
      <c r="L181" s="24"/>
      <c r="M181" s="25"/>
      <c r="N181" s="12"/>
      <c r="O181" s="28"/>
      <c r="P181" s="29"/>
      <c r="Q181" s="6"/>
    </row>
    <row r="182" spans="1:17" s="10" customFormat="1" ht="15.95" customHeight="1" x14ac:dyDescent="0.25">
      <c r="A182" s="1"/>
      <c r="B182" s="1"/>
      <c r="C182" s="6"/>
      <c r="D182" s="1"/>
      <c r="E182" s="6"/>
      <c r="F182" s="6"/>
      <c r="G182" s="6"/>
      <c r="H182" s="11"/>
      <c r="I182" s="11"/>
      <c r="J182" s="11"/>
      <c r="K182" s="11"/>
      <c r="L182" s="24"/>
      <c r="M182" s="25"/>
      <c r="N182" s="12"/>
      <c r="O182" s="28"/>
      <c r="P182" s="29"/>
      <c r="Q182" s="6"/>
    </row>
    <row r="183" spans="1:17" ht="15.95" customHeight="1" x14ac:dyDescent="0.25"/>
    <row r="184" spans="1:17" ht="15.95" customHeight="1" x14ac:dyDescent="0.25"/>
    <row r="185" spans="1:17" ht="15.95" customHeight="1" x14ac:dyDescent="0.25"/>
    <row r="186" spans="1:17" ht="15.95" customHeight="1" x14ac:dyDescent="0.25"/>
    <row r="187" spans="1:17" ht="15.95" customHeight="1" x14ac:dyDescent="0.25"/>
  </sheetData>
  <phoneticPr fontId="9" type="noConversion"/>
  <conditionalFormatting sqref="Q2:Q137">
    <cfRule type="cellIs" dxfId="0" priority="1" operator="equal">
      <formula>"Viagem Cancelada"</formula>
    </cfRule>
  </conditionalFormatting>
  <printOptions horizontalCentered="1" gridLines="1"/>
  <pageMargins left="0.19685039370078741" right="0.19685039370078741" top="0.70866141732283472" bottom="0.59055118110236227" header="0.31496062992125984" footer="0.31496062992125984"/>
  <pageSetup paperSize="9" scale="70" orientation="landscape" r:id="rId1"/>
  <headerFooter>
    <oddHeader>&amp;L&amp;"-,Negrito"NAV BRASIL&amp;C&amp;"-,Negrito"PLANILHA DE VIAGENS CONSOLIDADA
JUNHO/2026&amp;R&amp;"-,Negrito"Página: &amp;P/&amp;N</oddHeader>
    <oddFooter>&amp;L&amp;"-,Negrito"&amp;8Elaboração: Lee Castro&amp;R&amp;"-,Negrito"&amp;8Revisão: &amp;D | &amp;T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0553-0907-4AB4-836A-DCDD3C2398C9}">
  <dimension ref="A1:B47"/>
  <sheetViews>
    <sheetView workbookViewId="0">
      <selection activeCell="B5" sqref="B5"/>
    </sheetView>
  </sheetViews>
  <sheetFormatPr defaultRowHeight="15" x14ac:dyDescent="0.25"/>
  <cols>
    <col min="2" max="2" width="28.140625" bestFit="1" customWidth="1"/>
  </cols>
  <sheetData>
    <row r="1" spans="1:2" x14ac:dyDescent="0.25">
      <c r="A1" s="35" t="s">
        <v>64</v>
      </c>
      <c r="B1" s="35" t="s">
        <v>65</v>
      </c>
    </row>
    <row r="2" spans="1:2" x14ac:dyDescent="0.25">
      <c r="A2" t="s">
        <v>122</v>
      </c>
      <c r="B2" t="s">
        <v>119</v>
      </c>
    </row>
    <row r="3" spans="1:2" x14ac:dyDescent="0.25">
      <c r="A3" t="s">
        <v>0</v>
      </c>
      <c r="B3" t="s">
        <v>66</v>
      </c>
    </row>
    <row r="4" spans="1:2" x14ac:dyDescent="0.25">
      <c r="A4" t="s">
        <v>1</v>
      </c>
      <c r="B4" t="s">
        <v>67</v>
      </c>
    </row>
    <row r="5" spans="1:2" x14ac:dyDescent="0.25">
      <c r="A5" t="s">
        <v>63</v>
      </c>
      <c r="B5" t="s">
        <v>68</v>
      </c>
    </row>
    <row r="6" spans="1:2" x14ac:dyDescent="0.25">
      <c r="A6" t="s">
        <v>2</v>
      </c>
      <c r="B6" t="s">
        <v>69</v>
      </c>
    </row>
    <row r="7" spans="1:2" x14ac:dyDescent="0.25">
      <c r="A7" t="s">
        <v>3</v>
      </c>
      <c r="B7" t="s">
        <v>70</v>
      </c>
    </row>
    <row r="8" spans="1:2" x14ac:dyDescent="0.25">
      <c r="A8" t="s">
        <v>4</v>
      </c>
      <c r="B8" t="s">
        <v>71</v>
      </c>
    </row>
    <row r="9" spans="1:2" x14ac:dyDescent="0.25">
      <c r="A9" t="s">
        <v>58</v>
      </c>
      <c r="B9" t="s">
        <v>72</v>
      </c>
    </row>
    <row r="10" spans="1:2" x14ac:dyDescent="0.25">
      <c r="A10" t="s">
        <v>30</v>
      </c>
      <c r="B10" t="s">
        <v>73</v>
      </c>
    </row>
    <row r="11" spans="1:2" x14ac:dyDescent="0.25">
      <c r="A11" t="s">
        <v>32</v>
      </c>
      <c r="B11" t="s">
        <v>74</v>
      </c>
    </row>
    <row r="12" spans="1:2" x14ac:dyDescent="0.25">
      <c r="A12" t="s">
        <v>5</v>
      </c>
      <c r="B12" t="s">
        <v>75</v>
      </c>
    </row>
    <row r="13" spans="1:2" x14ac:dyDescent="0.25">
      <c r="A13" t="s">
        <v>33</v>
      </c>
      <c r="B13" t="s">
        <v>76</v>
      </c>
    </row>
    <row r="14" spans="1:2" x14ac:dyDescent="0.25">
      <c r="A14" t="s">
        <v>6</v>
      </c>
      <c r="B14" t="s">
        <v>77</v>
      </c>
    </row>
    <row r="15" spans="1:2" x14ac:dyDescent="0.25">
      <c r="A15" t="s">
        <v>7</v>
      </c>
      <c r="B15" t="s">
        <v>78</v>
      </c>
    </row>
    <row r="16" spans="1:2" x14ac:dyDescent="0.25">
      <c r="A16" t="s">
        <v>29</v>
      </c>
      <c r="B16" t="s">
        <v>79</v>
      </c>
    </row>
    <row r="17" spans="1:2" x14ac:dyDescent="0.25">
      <c r="A17" t="s">
        <v>8</v>
      </c>
      <c r="B17" t="s">
        <v>80</v>
      </c>
    </row>
    <row r="18" spans="1:2" x14ac:dyDescent="0.25">
      <c r="A18" t="s">
        <v>27</v>
      </c>
      <c r="B18" t="s">
        <v>81</v>
      </c>
    </row>
    <row r="19" spans="1:2" x14ac:dyDescent="0.25">
      <c r="A19" t="s">
        <v>34</v>
      </c>
      <c r="B19" t="s">
        <v>82</v>
      </c>
    </row>
    <row r="20" spans="1:2" x14ac:dyDescent="0.25">
      <c r="A20" t="s">
        <v>9</v>
      </c>
      <c r="B20" t="s">
        <v>83</v>
      </c>
    </row>
    <row r="21" spans="1:2" x14ac:dyDescent="0.25">
      <c r="A21" t="s">
        <v>10</v>
      </c>
      <c r="B21" t="s">
        <v>84</v>
      </c>
    </row>
    <row r="22" spans="1:2" x14ac:dyDescent="0.25">
      <c r="A22" t="s">
        <v>11</v>
      </c>
      <c r="B22" t="s">
        <v>85</v>
      </c>
    </row>
    <row r="23" spans="1:2" x14ac:dyDescent="0.25">
      <c r="A23" t="s">
        <v>12</v>
      </c>
      <c r="B23" t="s">
        <v>86</v>
      </c>
    </row>
    <row r="24" spans="1:2" x14ac:dyDescent="0.25">
      <c r="A24" t="s">
        <v>28</v>
      </c>
      <c r="B24" t="s">
        <v>87</v>
      </c>
    </row>
    <row r="25" spans="1:2" x14ac:dyDescent="0.25">
      <c r="A25" t="s">
        <v>13</v>
      </c>
      <c r="B25" t="s">
        <v>88</v>
      </c>
    </row>
    <row r="26" spans="1:2" x14ac:dyDescent="0.25">
      <c r="A26" t="s">
        <v>14</v>
      </c>
      <c r="B26" t="s">
        <v>89</v>
      </c>
    </row>
    <row r="27" spans="1:2" x14ac:dyDescent="0.25">
      <c r="A27" t="s">
        <v>15</v>
      </c>
      <c r="B27" t="s">
        <v>90</v>
      </c>
    </row>
    <row r="28" spans="1:2" x14ac:dyDescent="0.25">
      <c r="A28" t="s">
        <v>16</v>
      </c>
      <c r="B28" t="s">
        <v>91</v>
      </c>
    </row>
    <row r="29" spans="1:2" x14ac:dyDescent="0.25">
      <c r="A29" t="s">
        <v>26</v>
      </c>
      <c r="B29" t="s">
        <v>92</v>
      </c>
    </row>
    <row r="30" spans="1:2" x14ac:dyDescent="0.25">
      <c r="A30" t="s">
        <v>17</v>
      </c>
      <c r="B30" t="s">
        <v>93</v>
      </c>
    </row>
    <row r="31" spans="1:2" x14ac:dyDescent="0.25">
      <c r="A31" t="s">
        <v>62</v>
      </c>
      <c r="B31" t="s">
        <v>94</v>
      </c>
    </row>
    <row r="32" spans="1:2" x14ac:dyDescent="0.25">
      <c r="A32" t="s">
        <v>35</v>
      </c>
      <c r="B32" t="s">
        <v>95</v>
      </c>
    </row>
    <row r="33" spans="1:2" x14ac:dyDescent="0.25">
      <c r="A33" t="s">
        <v>60</v>
      </c>
      <c r="B33" t="s">
        <v>96</v>
      </c>
    </row>
    <row r="34" spans="1:2" x14ac:dyDescent="0.25">
      <c r="A34" t="s">
        <v>18</v>
      </c>
      <c r="B34" t="s">
        <v>97</v>
      </c>
    </row>
    <row r="35" spans="1:2" x14ac:dyDescent="0.25">
      <c r="A35" t="s">
        <v>31</v>
      </c>
      <c r="B35" t="s">
        <v>98</v>
      </c>
    </row>
    <row r="36" spans="1:2" x14ac:dyDescent="0.25">
      <c r="A36" t="s">
        <v>57</v>
      </c>
      <c r="B36" t="s">
        <v>99</v>
      </c>
    </row>
    <row r="37" spans="1:2" x14ac:dyDescent="0.25">
      <c r="A37" t="s">
        <v>56</v>
      </c>
      <c r="B37" t="s">
        <v>100</v>
      </c>
    </row>
    <row r="38" spans="1:2" x14ac:dyDescent="0.25">
      <c r="A38" t="s">
        <v>19</v>
      </c>
      <c r="B38" t="s">
        <v>101</v>
      </c>
    </row>
    <row r="39" spans="1:2" x14ac:dyDescent="0.25">
      <c r="A39" t="s">
        <v>20</v>
      </c>
      <c r="B39" t="s">
        <v>102</v>
      </c>
    </row>
    <row r="40" spans="1:2" x14ac:dyDescent="0.25">
      <c r="A40" t="s">
        <v>21</v>
      </c>
      <c r="B40" t="s">
        <v>103</v>
      </c>
    </row>
    <row r="41" spans="1:2" x14ac:dyDescent="0.25">
      <c r="A41" t="s">
        <v>22</v>
      </c>
      <c r="B41" t="s">
        <v>104</v>
      </c>
    </row>
    <row r="42" spans="1:2" x14ac:dyDescent="0.25">
      <c r="A42" t="s">
        <v>59</v>
      </c>
      <c r="B42" t="s">
        <v>105</v>
      </c>
    </row>
    <row r="43" spans="1:2" x14ac:dyDescent="0.25">
      <c r="A43" t="s">
        <v>61</v>
      </c>
      <c r="B43" t="s">
        <v>106</v>
      </c>
    </row>
    <row r="44" spans="1:2" x14ac:dyDescent="0.25">
      <c r="A44" t="s">
        <v>23</v>
      </c>
      <c r="B44" t="s">
        <v>107</v>
      </c>
    </row>
    <row r="45" spans="1:2" x14ac:dyDescent="0.25">
      <c r="A45" t="s">
        <v>55</v>
      </c>
      <c r="B45" t="s">
        <v>108</v>
      </c>
    </row>
    <row r="46" spans="1:2" x14ac:dyDescent="0.25">
      <c r="A46" t="s">
        <v>24</v>
      </c>
      <c r="B46" t="s">
        <v>109</v>
      </c>
    </row>
    <row r="47" spans="1:2" x14ac:dyDescent="0.25">
      <c r="A47" t="s">
        <v>25</v>
      </c>
      <c r="B47" t="s">
        <v>101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DNB</vt:lpstr>
      <vt:lpstr>Localidades</vt:lpstr>
      <vt:lpstr>DNB!Area_de_impressao</vt:lpstr>
      <vt:lpstr>DNB!Titulos_de_impressao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 August Silva Castro</dc:creator>
  <cp:keywords/>
  <dc:description/>
  <cp:lastModifiedBy>Lee August Silva Castro</cp:lastModifiedBy>
  <cp:revision/>
  <cp:lastPrinted>2026-07-01T11:30:46Z</cp:lastPrinted>
  <dcterms:created xsi:type="dcterms:W3CDTF">2023-07-04T10:34:16Z</dcterms:created>
  <dcterms:modified xsi:type="dcterms:W3CDTF">2026-07-07T12:19:43Z</dcterms:modified>
  <cp:category/>
  <cp:contentStatus/>
</cp:coreProperties>
</file>